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224"/>
  <workbookPr date1904="1" showInkAnnotation="0" autoCompressPictures="0"/>
  <mc:AlternateContent xmlns:mc="http://schemas.openxmlformats.org/markup-compatibility/2006">
    <mc:Choice Requires="x15">
      <x15ac:absPath xmlns:x15ac="http://schemas.microsoft.com/office/spreadsheetml/2010/11/ac" url="O:\SBIR STTR\SBIR-STTR\FOA Changes\FY2025\NEW Financial Templates\"/>
    </mc:Choice>
  </mc:AlternateContent>
  <xr:revisionPtr revIDLastSave="0" documentId="13_ncr:1_{14FA1568-6607-42EA-81F5-CAFEFD94132D}" xr6:coauthVersionLast="47" xr6:coauthVersionMax="47" xr10:uidLastSave="{00000000-0000-0000-0000-000000000000}"/>
  <bookViews>
    <workbookView xWindow="-110" yWindow="-110" windowWidth="19420" windowHeight="10300" tabRatio="279" xr2:uid="{00000000-000D-0000-FFFF-FFFF00000000}"/>
  </bookViews>
  <sheets>
    <sheet name="Pro Forma Worksheet - EXAMPLE" sheetId="7" r:id="rId1"/>
    <sheet name="Pro Forma Worksheet - BLANK" sheetId="10" r:id="rId2"/>
    <sheet name="Assumptions" sheetId="3" r:id="rId3"/>
  </sheets>
  <calcPr calcId="191028"/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42" i="10" l="1"/>
  <c r="G44" i="10" s="1"/>
  <c r="F42" i="10"/>
  <c r="F44" i="10" s="1"/>
  <c r="E42" i="10"/>
  <c r="E44" i="10" s="1"/>
  <c r="D42" i="10"/>
  <c r="D44" i="10" s="1"/>
  <c r="C42" i="10"/>
  <c r="C44" i="10" s="1"/>
  <c r="G27" i="10"/>
  <c r="G30" i="10" s="1"/>
  <c r="F27" i="10"/>
  <c r="F30" i="10" s="1"/>
  <c r="E27" i="10"/>
  <c r="E30" i="10" s="1"/>
  <c r="G23" i="10"/>
  <c r="F23" i="10"/>
  <c r="E23" i="10"/>
  <c r="D23" i="10"/>
  <c r="D27" i="10" s="1"/>
  <c r="D30" i="10" s="1"/>
  <c r="C23" i="10"/>
  <c r="C27" i="10" s="1"/>
  <c r="C30" i="10" s="1"/>
  <c r="D15" i="10"/>
  <c r="D20" i="10" s="1"/>
  <c r="C15" i="10"/>
  <c r="C16" i="10" s="1"/>
  <c r="G13" i="10"/>
  <c r="G15" i="10" s="1"/>
  <c r="F13" i="10"/>
  <c r="F15" i="10" s="1"/>
  <c r="E13" i="10"/>
  <c r="E15" i="10" s="1"/>
  <c r="D13" i="10"/>
  <c r="C13" i="10"/>
  <c r="D7" i="10"/>
  <c r="D16" i="10" s="1"/>
  <c r="G22" i="3"/>
  <c r="F22" i="3" s="1"/>
  <c r="G21" i="3"/>
  <c r="F21" i="3"/>
  <c r="G18" i="3"/>
  <c r="F18" i="3"/>
  <c r="G15" i="3"/>
  <c r="F15" i="3" s="1"/>
  <c r="F44" i="7"/>
  <c r="D44" i="7"/>
  <c r="G42" i="7"/>
  <c r="G44" i="7" s="1"/>
  <c r="F42" i="7"/>
  <c r="E42" i="7"/>
  <c r="E44" i="7" s="1"/>
  <c r="D42" i="7"/>
  <c r="C42" i="7"/>
  <c r="C44" i="7" s="1"/>
  <c r="D27" i="7"/>
  <c r="D30" i="7" s="1"/>
  <c r="G23" i="7"/>
  <c r="G27" i="7" s="1"/>
  <c r="F23" i="7"/>
  <c r="F27" i="7" s="1"/>
  <c r="E23" i="7"/>
  <c r="E27" i="7" s="1"/>
  <c r="D23" i="7"/>
  <c r="C23" i="7"/>
  <c r="C27" i="7" s="1"/>
  <c r="C30" i="7" s="1"/>
  <c r="F15" i="7"/>
  <c r="F16" i="7" s="1"/>
  <c r="D15" i="7"/>
  <c r="D16" i="7" s="1"/>
  <c r="G13" i="7"/>
  <c r="G15" i="7" s="1"/>
  <c r="F13" i="7"/>
  <c r="E13" i="7"/>
  <c r="E15" i="7" s="1"/>
  <c r="D13" i="7"/>
  <c r="C13" i="7"/>
  <c r="C15" i="7" s="1"/>
  <c r="D7" i="7"/>
  <c r="E7" i="7" s="1"/>
  <c r="F7" i="7" s="1"/>
  <c r="G7" i="7" s="1"/>
  <c r="F20" i="10" l="1"/>
  <c r="F33" i="10" s="1"/>
  <c r="D33" i="10"/>
  <c r="G20" i="10"/>
  <c r="G33" i="10" s="1"/>
  <c r="E20" i="10"/>
  <c r="E33" i="10" s="1"/>
  <c r="E7" i="10"/>
  <c r="F7" i="10" s="1"/>
  <c r="G7" i="10" s="1"/>
  <c r="G16" i="10" s="1"/>
  <c r="E28" i="10"/>
  <c r="C20" i="10"/>
  <c r="C33" i="10" s="1"/>
  <c r="F28" i="10"/>
  <c r="G28" i="10"/>
  <c r="G28" i="7"/>
  <c r="G30" i="7"/>
  <c r="G20" i="7"/>
  <c r="G33" i="7" s="1"/>
  <c r="G16" i="7"/>
  <c r="C16" i="7"/>
  <c r="C20" i="7"/>
  <c r="C33" i="7" s="1"/>
  <c r="E30" i="7"/>
  <c r="E28" i="7"/>
  <c r="E20" i="7"/>
  <c r="E33" i="7" s="1"/>
  <c r="E16" i="7"/>
  <c r="F28" i="7"/>
  <c r="F30" i="7"/>
  <c r="F20" i="7"/>
  <c r="D20" i="7"/>
  <c r="D33" i="7" s="1"/>
  <c r="F16" i="10" l="1"/>
  <c r="D34" i="10"/>
  <c r="D46" i="10"/>
  <c r="E16" i="10"/>
  <c r="F34" i="10"/>
  <c r="F46" i="10"/>
  <c r="C46" i="10"/>
  <c r="C34" i="10"/>
  <c r="E34" i="10"/>
  <c r="E46" i="10"/>
  <c r="G34" i="10"/>
  <c r="G46" i="10"/>
  <c r="C34" i="7"/>
  <c r="C46" i="7"/>
  <c r="D46" i="7"/>
  <c r="D34" i="7"/>
  <c r="F33" i="7"/>
  <c r="E34" i="7"/>
  <c r="E46" i="7"/>
  <c r="G46" i="7"/>
  <c r="G34" i="7"/>
  <c r="E47" i="10" l="1"/>
  <c r="E54" i="10"/>
  <c r="D47" i="10"/>
  <c r="D54" i="10"/>
  <c r="C54" i="10"/>
  <c r="C55" i="10" s="1"/>
  <c r="C47" i="10"/>
  <c r="F47" i="10"/>
  <c r="F54" i="10"/>
  <c r="G47" i="10"/>
  <c r="G54" i="10"/>
  <c r="D47" i="7"/>
  <c r="D54" i="7"/>
  <c r="E47" i="7"/>
  <c r="E54" i="7"/>
  <c r="C47" i="7"/>
  <c r="C54" i="7"/>
  <c r="C55" i="7" s="1"/>
  <c r="G47" i="7"/>
  <c r="G54" i="7"/>
  <c r="F46" i="7"/>
  <c r="F34" i="7"/>
  <c r="D55" i="10" l="1"/>
  <c r="E55" i="10" s="1"/>
  <c r="F55" i="10" s="1"/>
  <c r="G55" i="10" s="1"/>
  <c r="F47" i="7"/>
  <c r="F54" i="7"/>
  <c r="D55" i="7"/>
  <c r="E55" i="7" s="1"/>
  <c r="F55" i="7" l="1"/>
  <c r="G55" i="7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 Office User</author>
    <author>Jenny Servo</author>
  </authors>
  <commentList>
    <comment ref="B23" authorId="0" shapeId="0" xr:uid="{114111FD-6E87-4DB3-A594-851A0505D2E7}">
      <text>
        <r>
          <rPr>
            <sz val="10"/>
            <color rgb="FF000000"/>
            <rFont val="Calibri"/>
            <family val="2"/>
          </rPr>
          <t xml:space="preserve">Net of 7% fee on direct + indirect expenses.
</t>
        </r>
      </text>
    </comment>
    <comment ref="B24" authorId="1" shapeId="0" xr:uid="{00000000-0006-0000-0100-000001000000}">
      <text>
        <r>
          <rPr>
            <b/>
            <sz val="9"/>
            <color rgb="FF000000"/>
            <rFont val="Geneva"/>
            <family val="2"/>
          </rPr>
          <t>Develop an associated parts and materials list to substantiate</t>
        </r>
        <r>
          <rPr>
            <sz val="9"/>
            <color rgb="FF000000"/>
            <rFont val="Geneva"/>
            <family val="2"/>
          </rPr>
          <t xml:space="preserve">
</t>
        </r>
      </text>
    </comment>
    <comment ref="B25" authorId="1" shapeId="0" xr:uid="{00000000-0006-0000-0100-000002000000}">
      <text>
        <r>
          <rPr>
            <b/>
            <sz val="9"/>
            <color rgb="FF000000"/>
            <rFont val="Geneva"/>
            <family val="2"/>
          </rPr>
          <t>Develop headcount table associated with production staff, indicating % time spent on this product</t>
        </r>
        <r>
          <rPr>
            <sz val="9"/>
            <color rgb="FF000000"/>
            <rFont val="Geneva"/>
            <family val="2"/>
          </rPr>
          <t xml:space="preserve">
</t>
        </r>
        <r>
          <rPr>
            <sz val="9"/>
            <color rgb="FF000000"/>
            <rFont val="Geneva"/>
            <family val="2"/>
          </rPr>
          <t xml:space="preserve">
</t>
        </r>
        <r>
          <rPr>
            <sz val="9"/>
            <color rgb="FF000000"/>
            <rFont val="Geneva"/>
            <family val="2"/>
          </rPr>
          <t>DO NOT INCLUDE EQUIPMENT DEPRECIATION</t>
        </r>
      </text>
    </comment>
    <comment ref="B26" authorId="1" shapeId="0" xr:uid="{00000000-0006-0000-0100-000003000000}">
      <text>
        <r>
          <rPr>
            <b/>
            <sz val="9"/>
            <color rgb="FF000000"/>
            <rFont val="Geneva"/>
            <family val="2"/>
          </rPr>
          <t>Obligations based on licensing-in technology (i.e., from a university or another company)</t>
        </r>
        <r>
          <rPr>
            <sz val="9"/>
            <color rgb="FF000000"/>
            <rFont val="Geneva"/>
            <family val="2"/>
          </rPr>
          <t xml:space="preserve">
</t>
        </r>
      </text>
    </comment>
    <comment ref="B53" authorId="0" shapeId="0" xr:uid="{00000000-0006-0000-0100-000007000000}">
      <text>
        <r>
          <rPr>
            <sz val="10"/>
            <color rgb="FF000000"/>
            <rFont val="Calibri"/>
            <family val="2"/>
          </rPr>
          <t xml:space="preserve">Investment can come from outside investor(s) or from internal company funds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 Office User</author>
    <author>Jenny Servo</author>
  </authors>
  <commentList>
    <comment ref="B23" authorId="0" shapeId="0" xr:uid="{6C7185FB-F93E-4D4B-959F-0E03E346B039}">
      <text>
        <r>
          <rPr>
            <sz val="10"/>
            <color rgb="FF000000"/>
            <rFont val="Calibri"/>
            <family val="2"/>
          </rPr>
          <t xml:space="preserve">Net of 7% fee on direct + indirect expenses.
</t>
        </r>
      </text>
    </comment>
    <comment ref="B24" authorId="1" shapeId="0" xr:uid="{FEEA4394-32EE-4C51-89CA-2CAEEDBF0227}">
      <text>
        <r>
          <rPr>
            <b/>
            <sz val="9"/>
            <color rgb="FF000000"/>
            <rFont val="Geneva"/>
            <family val="2"/>
          </rPr>
          <t>Develop an associated parts and materials list to substantiate</t>
        </r>
        <r>
          <rPr>
            <sz val="9"/>
            <color rgb="FF000000"/>
            <rFont val="Geneva"/>
            <family val="2"/>
          </rPr>
          <t xml:space="preserve">
</t>
        </r>
      </text>
    </comment>
    <comment ref="B25" authorId="1" shapeId="0" xr:uid="{E2D0970C-C120-4CAB-85BA-7B8C4264CE0C}">
      <text>
        <r>
          <rPr>
            <b/>
            <sz val="9"/>
            <color rgb="FF000000"/>
            <rFont val="Geneva"/>
            <family val="2"/>
          </rPr>
          <t>Develop headcount table associated with production staff, indicating % time spent on this product</t>
        </r>
        <r>
          <rPr>
            <sz val="9"/>
            <color rgb="FF000000"/>
            <rFont val="Geneva"/>
            <family val="2"/>
          </rPr>
          <t xml:space="preserve">
</t>
        </r>
        <r>
          <rPr>
            <sz val="9"/>
            <color rgb="FF000000"/>
            <rFont val="Geneva"/>
            <family val="2"/>
          </rPr>
          <t xml:space="preserve">
</t>
        </r>
        <r>
          <rPr>
            <sz val="9"/>
            <color rgb="FF000000"/>
            <rFont val="Geneva"/>
            <family val="2"/>
          </rPr>
          <t>DO NOT INCLUDE EQUIPMENT DEPRECIATION</t>
        </r>
      </text>
    </comment>
    <comment ref="B26" authorId="1" shapeId="0" xr:uid="{7C01F889-FFF9-4BA8-993A-C9E6A9EFD155}">
      <text>
        <r>
          <rPr>
            <b/>
            <sz val="9"/>
            <color rgb="FF000000"/>
            <rFont val="Geneva"/>
            <family val="2"/>
          </rPr>
          <t>Obligations based on licensing-in technology (i.e., from a university or another company)</t>
        </r>
        <r>
          <rPr>
            <sz val="9"/>
            <color rgb="FF000000"/>
            <rFont val="Geneva"/>
            <family val="2"/>
          </rPr>
          <t xml:space="preserve">
</t>
        </r>
      </text>
    </comment>
    <comment ref="B53" authorId="0" shapeId="0" xr:uid="{6E25B49B-3283-4CBF-B579-CB71DE6209EB}">
      <text>
        <r>
          <rPr>
            <sz val="10"/>
            <color rgb="FF000000"/>
            <rFont val="Calibri"/>
            <family val="2"/>
          </rPr>
          <t xml:space="preserve">Investment can come from outside investor(s) or from internal company funds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Jenny Servo</author>
  </authors>
  <commentList>
    <comment ref="F15" authorId="0" shapeId="0" xr:uid="{00000000-0006-0000-0200-000001000000}">
      <text>
        <r>
          <rPr>
            <b/>
            <sz val="9"/>
            <color indexed="81"/>
            <rFont val="Geneva"/>
            <family val="2"/>
          </rPr>
          <t>20% of sales</t>
        </r>
        <r>
          <rPr>
            <sz val="9"/>
            <color indexed="81"/>
            <rFont val="Geneva"/>
            <family val="2"/>
          </rPr>
          <t xml:space="preserve">
</t>
        </r>
      </text>
    </comment>
    <comment ref="F18" authorId="0" shapeId="0" xr:uid="{00000000-0006-0000-0200-000002000000}">
      <text>
        <r>
          <rPr>
            <b/>
            <sz val="9"/>
            <color indexed="81"/>
            <rFont val="Geneva"/>
            <family val="2"/>
          </rPr>
          <t>20% of sales</t>
        </r>
        <r>
          <rPr>
            <sz val="9"/>
            <color indexed="81"/>
            <rFont val="Geneva"/>
            <family val="2"/>
          </rPr>
          <t xml:space="preserve">
</t>
        </r>
      </text>
    </comment>
    <comment ref="F21" authorId="0" shapeId="0" xr:uid="{00000000-0006-0000-0200-000003000000}">
      <text>
        <r>
          <rPr>
            <b/>
            <sz val="9"/>
            <color indexed="81"/>
            <rFont val="Geneva"/>
            <family val="2"/>
          </rPr>
          <t>20% of sales</t>
        </r>
        <r>
          <rPr>
            <sz val="9"/>
            <color indexed="81"/>
            <rFont val="Geneva"/>
            <family val="2"/>
          </rPr>
          <t xml:space="preserve">
</t>
        </r>
      </text>
    </comment>
    <comment ref="F22" authorId="0" shapeId="0" xr:uid="{00000000-0006-0000-0200-000004000000}">
      <text>
        <r>
          <rPr>
            <b/>
            <sz val="9"/>
            <color indexed="81"/>
            <rFont val="Geneva"/>
            <family val="2"/>
          </rPr>
          <t>20% of sales</t>
        </r>
        <r>
          <rPr>
            <sz val="9"/>
            <color indexed="81"/>
            <rFont val="Genev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<sst xmlns="http://schemas.openxmlformats.org/spreadsheetml/2006/main" count="177" uniqueCount="97">
  <si>
    <t>Cash Flow Pro Forma - Manufacturing</t>
  </si>
  <si>
    <t>XYZ Corporation</t>
  </si>
  <si>
    <t>data entered by you</t>
  </si>
  <si>
    <t>Grant Period + 3 Years</t>
  </si>
  <si>
    <t>cells calculated for you</t>
  </si>
  <si>
    <t>Beginning Cash Balance</t>
  </si>
  <si>
    <t>Market</t>
  </si>
  <si>
    <t>Phase II, Year 1</t>
  </si>
  <si>
    <t>Phase II, Year 2</t>
  </si>
  <si>
    <t>Year 3</t>
  </si>
  <si>
    <t>Year 4</t>
  </si>
  <si>
    <t>Year 5</t>
  </si>
  <si>
    <t xml:space="preserve">Served Available Market size </t>
  </si>
  <si>
    <t>Calculate this based on the number of companies that fit the unique genre described in Section 1.</t>
  </si>
  <si>
    <t>Market Growth Rate</t>
  </si>
  <si>
    <t>Anticipated growth for your target market from a referenceable report.</t>
  </si>
  <si>
    <t>Product Revenue (Sales of Product)</t>
  </si>
  <si>
    <t>Units expected to be sold</t>
  </si>
  <si>
    <t>$ avg selling price of total product</t>
  </si>
  <si>
    <t>Product sales</t>
  </si>
  <si>
    <t>Sales of consulting or aftersale services</t>
  </si>
  <si>
    <t>Total Product sales</t>
  </si>
  <si>
    <t>% market share - total market</t>
  </si>
  <si>
    <t>SBIR/STTR grant - R&amp;D</t>
  </si>
  <si>
    <t>TABA Funding</t>
  </si>
  <si>
    <t>+ Matching/Other Grants</t>
  </si>
  <si>
    <t>Total Revenue</t>
  </si>
  <si>
    <t>Cost of Goods Sold (COGS)</t>
  </si>
  <si>
    <t>SBIR/STTR (Direct &amp; Indirect)</t>
  </si>
  <si>
    <t>Material</t>
  </si>
  <si>
    <t>Manufacturing</t>
  </si>
  <si>
    <t>Licensing &amp; Royalties</t>
  </si>
  <si>
    <t>Total COGS - product</t>
  </si>
  <si>
    <t>COGS (per unit)</t>
  </si>
  <si>
    <t>NA</t>
  </si>
  <si>
    <t>Cost to provide consulting or aftersale services</t>
  </si>
  <si>
    <t>Total COGS</t>
  </si>
  <si>
    <t>Gross Margin*</t>
  </si>
  <si>
    <t>Total GM$</t>
  </si>
  <si>
    <t>Total Gross Margin %</t>
  </si>
  <si>
    <t>*Memo: depreciation not included in Gross Margin</t>
  </si>
  <si>
    <t xml:space="preserve"> Operating Expenses</t>
  </si>
  <si>
    <t>Sales</t>
  </si>
  <si>
    <t>Marketing</t>
  </si>
  <si>
    <t>Administrative (G&amp;A)</t>
  </si>
  <si>
    <t>Legal</t>
  </si>
  <si>
    <t xml:space="preserve">Facilities </t>
  </si>
  <si>
    <t>Total Selling General and Administrative</t>
  </si>
  <si>
    <t>Internal R&amp;D</t>
  </si>
  <si>
    <t>Total Operating Expenses</t>
  </si>
  <si>
    <t>EBITDA</t>
  </si>
  <si>
    <t>&lt;= EBITDA is earnings before interest, taxes, depreciation, and amortization - it is a close proxy for cash flow from operations</t>
  </si>
  <si>
    <t>EBITDA Margin % (operating margin)</t>
  </si>
  <si>
    <t>Cash Proxy</t>
  </si>
  <si>
    <t>- Capital Expenditures</t>
  </si>
  <si>
    <t>&lt;= Investment(s) you're making such as new equipment purchases</t>
  </si>
  <si>
    <t>+ Loan Acquisition</t>
  </si>
  <si>
    <t>&lt;= If you're receive a loan, this would go here</t>
  </si>
  <si>
    <t>- Loan Repayments</t>
  </si>
  <si>
    <t>&lt;= If you're repaying a loan, this would go here</t>
  </si>
  <si>
    <t>+ Investments (Paid in Capital)</t>
  </si>
  <si>
    <t>&lt;= This will be the investments you need to raise to make sure you have adequate cash at the end of the year</t>
  </si>
  <si>
    <t>Net Addition (Subtraction) from Cash</t>
  </si>
  <si>
    <t>Year-End Cash Proxy</t>
  </si>
  <si>
    <t>&lt;= This line should be positive for all years!</t>
  </si>
  <si>
    <t>Assumptions accompanying financials, organized by section</t>
  </si>
  <si>
    <t>Responses</t>
  </si>
  <si>
    <t>Section 1</t>
  </si>
  <si>
    <t xml:space="preserve">How did you calculate the market size for the initial year of the projection period? How is the growth rate calculated? Is it applied over the projection period? </t>
  </si>
  <si>
    <t>Section 2</t>
  </si>
  <si>
    <t>Production Revenue</t>
  </si>
  <si>
    <t xml:space="preserve">How did you calculate/estimate sales? Does the growth rate apply to this or did you estimate each year independently? </t>
  </si>
  <si>
    <t>Section 3</t>
  </si>
  <si>
    <t>The COGS calculation is based on the expenses associated with this particular product - material and associated labor costs are highlighted below.</t>
  </si>
  <si>
    <t>A parts and materials list was generated that provide the basis for the materials costs</t>
  </si>
  <si>
    <t>Labor</t>
  </si>
  <si>
    <t>Royalties</t>
  </si>
  <si>
    <t>Will you be licensing-in technology (i.e., from a university or another company)?</t>
  </si>
  <si>
    <t>Section 5</t>
  </si>
  <si>
    <t>Other Expenses</t>
  </si>
  <si>
    <t>State any assumptions you used along with your methodology for calculating/estimating the expenses in this section.</t>
  </si>
  <si>
    <t xml:space="preserve">Sales Head Count Requirements     </t>
  </si>
  <si>
    <t>Direct</t>
  </si>
  <si>
    <t>Headcount</t>
  </si>
  <si>
    <t>Base Salary</t>
  </si>
  <si>
    <t>Incentive %</t>
  </si>
  <si>
    <t>Incentive $</t>
  </si>
  <si>
    <t>Total cost</t>
  </si>
  <si>
    <t>Year 1</t>
  </si>
  <si>
    <t>President</t>
  </si>
  <si>
    <t>President is G&amp;A: assume 5% time on sales</t>
  </si>
  <si>
    <t>Year 2</t>
  </si>
  <si>
    <t>Same</t>
  </si>
  <si>
    <t>VP, Sales</t>
  </si>
  <si>
    <t>Assume 10% time spent on sales</t>
  </si>
  <si>
    <t>Assume 15% time on relationships and bonus for corporate growth</t>
  </si>
  <si>
    <t>Salespersons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</si>
</sst>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0.0%"/>
    <numFmt numFmtId="166" formatCode="_(* #,##0_);_(* \(#,##0\);_(* &quot;-&quot;??_);_(@_)"/>
    <numFmt numFmtId="167" formatCode="_(&quot;$&quot;* #,##0_);_(&quot;$&quot;* \(#,##0\);_(&quot;$&quot;* &quot;-&quot;??_);_(@_)"/>
  </numFmts>
  <fonts count="36">
    <font>
      <sz val="10"/>
      <name val="Verdana"/>
    </font>
    <font>
      <b/>
      <sz val="10"/>
      <name val="Verdana"/>
      <family val="2"/>
    </font>
    <font>
      <sz val="10"/>
      <name val="Verdana"/>
      <family val="2"/>
    </font>
    <font>
      <sz val="18"/>
      <color indexed="9"/>
      <name val="Verdana"/>
      <family val="2"/>
    </font>
    <font>
      <b/>
      <sz val="12"/>
      <color indexed="9"/>
      <name val="Verdana"/>
      <family val="2"/>
    </font>
    <font>
      <b/>
      <sz val="12"/>
      <color indexed="9"/>
      <name val="Arial"/>
      <family val="2"/>
    </font>
    <font>
      <b/>
      <sz val="14"/>
      <name val="Verdana"/>
      <family val="2"/>
    </font>
    <font>
      <sz val="10"/>
      <color indexed="9"/>
      <name val="Verdana"/>
      <family val="2"/>
    </font>
    <font>
      <b/>
      <sz val="12"/>
      <name val="Verdana"/>
      <family val="2"/>
    </font>
    <font>
      <sz val="9"/>
      <color indexed="81"/>
      <name val="Geneva"/>
      <family val="2"/>
    </font>
    <font>
      <b/>
      <sz val="9"/>
      <color indexed="81"/>
      <name val="Geneva"/>
      <family val="2"/>
    </font>
    <font>
      <b/>
      <sz val="10"/>
      <color indexed="9"/>
      <name val="Verdana"/>
      <family val="2"/>
    </font>
    <font>
      <sz val="8"/>
      <name val="Verdana"/>
      <family val="2"/>
    </font>
    <font>
      <b/>
      <sz val="18"/>
      <color indexed="9"/>
      <name val="Verdana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u/>
      <sz val="10"/>
      <color theme="11"/>
      <name val="Verdana"/>
      <family val="2"/>
    </font>
    <font>
      <b/>
      <sz val="9"/>
      <color rgb="FF000000"/>
      <name val="Geneva"/>
      <family val="2"/>
    </font>
    <font>
      <sz val="9"/>
      <color rgb="FF000000"/>
      <name val="Geneva"/>
      <family val="2"/>
    </font>
    <font>
      <sz val="10"/>
      <color rgb="FF000000"/>
      <name val="Calibri"/>
      <family val="2"/>
    </font>
    <font>
      <sz val="10"/>
      <color theme="1"/>
      <name val="Verdana"/>
      <family val="2"/>
    </font>
  </fonts>
  <fills count="34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6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C0C0C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rgb="FF000080"/>
        <bgColor indexed="64"/>
      </patternFill>
    </fill>
  </fills>
  <borders count="3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auto="1"/>
      </left>
      <right/>
      <top style="thin">
        <color indexed="8"/>
      </top>
      <bottom style="thin">
        <color indexed="8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auto="1"/>
      </bottom>
      <diagonal/>
    </border>
    <border>
      <left style="medium">
        <color indexed="64"/>
      </left>
      <right/>
      <top style="thin">
        <color indexed="8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</borders>
  <cellStyleXfs count="77">
    <xf numFmtId="0" fontId="0" fillId="0" borderId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0" borderId="0" applyNumberFormat="0" applyBorder="0" applyAlignment="0" applyProtection="0"/>
    <xf numFmtId="0" fontId="14" fillId="13" borderId="0" applyNumberFormat="0" applyBorder="0" applyAlignment="0" applyProtection="0"/>
    <xf numFmtId="0" fontId="14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22" borderId="0" applyNumberFormat="0" applyBorder="0" applyAlignment="0" applyProtection="0"/>
    <xf numFmtId="0" fontId="15" fillId="23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5" fillId="24" borderId="0" applyNumberFormat="0" applyBorder="0" applyAlignment="0" applyProtection="0"/>
    <xf numFmtId="0" fontId="16" fillId="8" borderId="0" applyNumberFormat="0" applyBorder="0" applyAlignment="0" applyProtection="0"/>
    <xf numFmtId="0" fontId="17" fillId="25" borderId="16" applyNumberFormat="0" applyAlignment="0" applyProtection="0"/>
    <xf numFmtId="0" fontId="18" fillId="26" borderId="17" applyNumberFormat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0" fillId="9" borderId="0" applyNumberFormat="0" applyBorder="0" applyAlignment="0" applyProtection="0"/>
    <xf numFmtId="0" fontId="21" fillId="0" borderId="18" applyNumberFormat="0" applyFill="0" applyAlignment="0" applyProtection="0"/>
    <xf numFmtId="0" fontId="22" fillId="0" borderId="19" applyNumberFormat="0" applyFill="0" applyAlignment="0" applyProtection="0"/>
    <xf numFmtId="0" fontId="23" fillId="0" borderId="20" applyNumberFormat="0" applyFill="0" applyAlignment="0" applyProtection="0"/>
    <xf numFmtId="0" fontId="23" fillId="0" borderId="0" applyNumberFormat="0" applyFill="0" applyBorder="0" applyAlignment="0" applyProtection="0"/>
    <xf numFmtId="0" fontId="24" fillId="12" borderId="16" applyNumberFormat="0" applyAlignment="0" applyProtection="0"/>
    <xf numFmtId="0" fontId="25" fillId="0" borderId="21" applyNumberFormat="0" applyFill="0" applyAlignment="0" applyProtection="0"/>
    <xf numFmtId="0" fontId="26" fillId="27" borderId="0" applyNumberFormat="0" applyBorder="0" applyAlignment="0" applyProtection="0"/>
    <xf numFmtId="0" fontId="2" fillId="28" borderId="22" applyNumberFormat="0" applyFont="0" applyAlignment="0" applyProtection="0"/>
    <xf numFmtId="0" fontId="27" fillId="25" borderId="23" applyNumberFormat="0" applyAlignment="0" applyProtection="0"/>
    <xf numFmtId="9" fontId="2" fillId="0" borderId="0" applyFon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24" applyNumberFormat="0" applyFill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2" fillId="0" borderId="0"/>
  </cellStyleXfs>
  <cellXfs count="142">
    <xf numFmtId="0" fontId="0" fillId="0" borderId="0" xfId="0"/>
    <xf numFmtId="0" fontId="6" fillId="0" borderId="0" xfId="0" applyFont="1" applyAlignment="1">
      <alignment vertical="top"/>
    </xf>
    <xf numFmtId="0" fontId="6" fillId="0" borderId="0" xfId="0" applyFont="1"/>
    <xf numFmtId="0" fontId="4" fillId="2" borderId="6" xfId="0" applyFont="1" applyFill="1" applyBorder="1"/>
    <xf numFmtId="0" fontId="0" fillId="3" borderId="11" xfId="0" applyFill="1" applyBorder="1" applyAlignment="1">
      <alignment horizontal="right"/>
    </xf>
    <xf numFmtId="0" fontId="1" fillId="3" borderId="6" xfId="0" applyFont="1" applyFill="1" applyBorder="1"/>
    <xf numFmtId="0" fontId="0" fillId="2" borderId="0" xfId="0" applyFill="1"/>
    <xf numFmtId="0" fontId="4" fillId="2" borderId="0" xfId="0" applyFont="1" applyFill="1"/>
    <xf numFmtId="0" fontId="1" fillId="3" borderId="10" xfId="0" applyFont="1" applyFill="1" applyBorder="1"/>
    <xf numFmtId="164" fontId="0" fillId="4" borderId="9" xfId="0" applyNumberFormat="1" applyFill="1" applyBorder="1"/>
    <xf numFmtId="6" fontId="0" fillId="0" borderId="11" xfId="0" applyNumberFormat="1" applyBorder="1"/>
    <xf numFmtId="0" fontId="0" fillId="3" borderId="11" xfId="0" applyFill="1" applyBorder="1"/>
    <xf numFmtId="0" fontId="2" fillId="3" borderId="11" xfId="0" applyFont="1" applyFill="1" applyBorder="1" applyAlignment="1">
      <alignment horizontal="right"/>
    </xf>
    <xf numFmtId="0" fontId="1" fillId="3" borderId="11" xfId="0" applyFont="1" applyFill="1" applyBorder="1" applyAlignment="1">
      <alignment horizontal="right"/>
    </xf>
    <xf numFmtId="37" fontId="0" fillId="0" borderId="0" xfId="0" applyNumberFormat="1"/>
    <xf numFmtId="0" fontId="0" fillId="0" borderId="9" xfId="0" applyBorder="1"/>
    <xf numFmtId="9" fontId="0" fillId="4" borderId="11" xfId="41" applyFont="1" applyFill="1" applyBorder="1"/>
    <xf numFmtId="166" fontId="0" fillId="0" borderId="0" xfId="28" applyNumberFormat="1" applyFont="1" applyFill="1" applyBorder="1"/>
    <xf numFmtId="6" fontId="0" fillId="0" borderId="0" xfId="0" applyNumberFormat="1"/>
    <xf numFmtId="6" fontId="0" fillId="0" borderId="1" xfId="0" applyNumberFormat="1" applyBorder="1"/>
    <xf numFmtId="9" fontId="0" fillId="4" borderId="1" xfId="41" applyFont="1" applyFill="1" applyBorder="1"/>
    <xf numFmtId="9" fontId="0" fillId="0" borderId="0" xfId="0" applyNumberFormat="1"/>
    <xf numFmtId="0" fontId="7" fillId="0" borderId="0" xfId="0" applyFont="1"/>
    <xf numFmtId="164" fontId="0" fillId="0" borderId="0" xfId="0" applyNumberFormat="1"/>
    <xf numFmtId="165" fontId="0" fillId="0" borderId="0" xfId="0" applyNumberFormat="1"/>
    <xf numFmtId="3" fontId="0" fillId="0" borderId="0" xfId="0" applyNumberFormat="1"/>
    <xf numFmtId="0" fontId="4" fillId="0" borderId="0" xfId="0" applyFont="1"/>
    <xf numFmtId="164" fontId="2" fillId="0" borderId="0" xfId="0" applyNumberFormat="1" applyFont="1"/>
    <xf numFmtId="44" fontId="2" fillId="0" borderId="0" xfId="29" applyFont="1" applyFill="1" applyBorder="1"/>
    <xf numFmtId="166" fontId="0" fillId="0" borderId="0" xfId="0" applyNumberFormat="1"/>
    <xf numFmtId="9" fontId="0" fillId="0" borderId="0" xfId="41" applyFont="1" applyFill="1" applyBorder="1"/>
    <xf numFmtId="167" fontId="0" fillId="0" borderId="0" xfId="29" applyNumberFormat="1" applyFont="1" applyFill="1" applyBorder="1"/>
    <xf numFmtId="0" fontId="3" fillId="0" borderId="0" xfId="0" applyFont="1" applyAlignment="1">
      <alignment horizontal="center" vertical="center"/>
    </xf>
    <xf numFmtId="167" fontId="2" fillId="5" borderId="12" xfId="29" applyNumberFormat="1" applyFont="1" applyFill="1" applyBorder="1"/>
    <xf numFmtId="167" fontId="2" fillId="5" borderId="13" xfId="29" applyNumberFormat="1" applyFont="1" applyFill="1" applyBorder="1"/>
    <xf numFmtId="167" fontId="2" fillId="5" borderId="14" xfId="29" applyNumberFormat="1" applyFont="1" applyFill="1" applyBorder="1"/>
    <xf numFmtId="167" fontId="2" fillId="5" borderId="7" xfId="29" applyNumberFormat="1" applyFont="1" applyFill="1" applyBorder="1"/>
    <xf numFmtId="167" fontId="2" fillId="5" borderId="26" xfId="29" applyNumberFormat="1" applyFont="1" applyFill="1" applyBorder="1"/>
    <xf numFmtId="0" fontId="0" fillId="0" borderId="0" xfId="0" quotePrefix="1"/>
    <xf numFmtId="0" fontId="0" fillId="3" borderId="11" xfId="0" quotePrefix="1" applyFill="1" applyBorder="1" applyAlignment="1">
      <alignment horizontal="right"/>
    </xf>
    <xf numFmtId="9" fontId="0" fillId="0" borderId="0" xfId="41" quotePrefix="1" applyFont="1" applyFill="1" applyBorder="1"/>
    <xf numFmtId="167" fontId="0" fillId="29" borderId="7" xfId="29" applyNumberFormat="1" applyFont="1" applyFill="1" applyBorder="1"/>
    <xf numFmtId="167" fontId="0" fillId="29" borderId="8" xfId="29" applyNumberFormat="1" applyFont="1" applyFill="1" applyBorder="1"/>
    <xf numFmtId="0" fontId="2" fillId="0" borderId="0" xfId="0" quotePrefix="1" applyFont="1"/>
    <xf numFmtId="167" fontId="1" fillId="5" borderId="7" xfId="29" applyNumberFormat="1" applyFont="1" applyFill="1" applyBorder="1"/>
    <xf numFmtId="167" fontId="1" fillId="5" borderId="26" xfId="29" applyNumberFormat="1" applyFont="1" applyFill="1" applyBorder="1"/>
    <xf numFmtId="167" fontId="1" fillId="5" borderId="14" xfId="29" applyNumberFormat="1" applyFont="1" applyFill="1" applyBorder="1"/>
    <xf numFmtId="0" fontId="1" fillId="3" borderId="6" xfId="0" applyFont="1" applyFill="1" applyBorder="1" applyAlignment="1">
      <alignment horizontal="left"/>
    </xf>
    <xf numFmtId="0" fontId="8" fillId="3" borderId="11" xfId="0" applyFont="1" applyFill="1" applyBorder="1" applyAlignment="1">
      <alignment horizontal="left"/>
    </xf>
    <xf numFmtId="165" fontId="0" fillId="30" borderId="7" xfId="41" applyNumberFormat="1" applyFont="1" applyFill="1" applyBorder="1"/>
    <xf numFmtId="165" fontId="0" fillId="30" borderId="8" xfId="41" applyNumberFormat="1" applyFont="1" applyFill="1" applyBorder="1"/>
    <xf numFmtId="164" fontId="0" fillId="4" borderId="29" xfId="0" applyNumberFormat="1" applyFill="1" applyBorder="1"/>
    <xf numFmtId="164" fontId="0" fillId="4" borderId="15" xfId="0" applyNumberFormat="1" applyFill="1" applyBorder="1"/>
    <xf numFmtId="167" fontId="1" fillId="5" borderId="8" xfId="29" applyNumberFormat="1" applyFont="1" applyFill="1" applyBorder="1"/>
    <xf numFmtId="167" fontId="2" fillId="30" borderId="7" xfId="29" applyNumberFormat="1" applyFont="1" applyFill="1" applyBorder="1"/>
    <xf numFmtId="0" fontId="0" fillId="0" borderId="0" xfId="0" applyAlignment="1">
      <alignment horizontal="justify" vertical="top" wrapText="1"/>
    </xf>
    <xf numFmtId="167" fontId="0" fillId="31" borderId="7" xfId="29" applyNumberFormat="1" applyFont="1" applyFill="1" applyBorder="1"/>
    <xf numFmtId="167" fontId="0" fillId="31" borderId="8" xfId="29" applyNumberFormat="1" applyFont="1" applyFill="1" applyBorder="1"/>
    <xf numFmtId="167" fontId="0" fillId="31" borderId="28" xfId="29" applyNumberFormat="1" applyFont="1" applyFill="1" applyBorder="1"/>
    <xf numFmtId="167" fontId="0" fillId="31" borderId="25" xfId="29" applyNumberFormat="1" applyFont="1" applyFill="1" applyBorder="1"/>
    <xf numFmtId="167" fontId="0" fillId="31" borderId="26" xfId="29" applyNumberFormat="1" applyFont="1" applyFill="1" applyBorder="1"/>
    <xf numFmtId="167" fontId="35" fillId="31" borderId="1" xfId="29" applyNumberFormat="1" applyFont="1" applyFill="1" applyBorder="1"/>
    <xf numFmtId="167" fontId="35" fillId="31" borderId="30" xfId="29" applyNumberFormat="1" applyFont="1" applyFill="1" applyBorder="1"/>
    <xf numFmtId="167" fontId="35" fillId="31" borderId="31" xfId="29" applyNumberFormat="1" applyFont="1" applyFill="1" applyBorder="1"/>
    <xf numFmtId="0" fontId="2" fillId="0" borderId="0" xfId="0" applyFont="1"/>
    <xf numFmtId="167" fontId="0" fillId="30" borderId="7" xfId="29" applyNumberFormat="1" applyFont="1" applyFill="1" applyBorder="1"/>
    <xf numFmtId="0" fontId="0" fillId="30" borderId="0" xfId="0" applyFill="1"/>
    <xf numFmtId="0" fontId="0" fillId="31" borderId="0" xfId="0" applyFill="1"/>
    <xf numFmtId="0" fontId="2" fillId="0" borderId="32" xfId="0" applyFont="1" applyBorder="1" applyAlignment="1">
      <alignment horizontal="justify" vertical="top" wrapText="1"/>
    </xf>
    <xf numFmtId="0" fontId="0" fillId="0" borderId="0" xfId="0" applyAlignment="1">
      <alignment vertical="top"/>
    </xf>
    <xf numFmtId="0" fontId="0" fillId="0" borderId="27" xfId="0" applyBorder="1" applyAlignment="1">
      <alignment vertical="top"/>
    </xf>
    <xf numFmtId="0" fontId="1" fillId="0" borderId="0" xfId="0" applyFont="1" applyAlignment="1">
      <alignment horizontal="center" vertical="top"/>
    </xf>
    <xf numFmtId="0" fontId="1" fillId="0" borderId="4" xfId="0" applyFont="1" applyBorder="1" applyAlignment="1">
      <alignment horizontal="center" vertical="top" wrapText="1"/>
    </xf>
    <xf numFmtId="0" fontId="0" fillId="4" borderId="0" xfId="0" applyFill="1" applyAlignment="1">
      <alignment vertical="top"/>
    </xf>
    <xf numFmtId="0" fontId="8" fillId="4" borderId="0" xfId="0" applyFont="1" applyFill="1" applyAlignment="1">
      <alignment horizontal="center" vertical="top"/>
    </xf>
    <xf numFmtId="0" fontId="11" fillId="6" borderId="0" xfId="0" applyFont="1" applyFill="1" applyAlignment="1">
      <alignment vertical="top"/>
    </xf>
    <xf numFmtId="0" fontId="0" fillId="0" borderId="11" xfId="0" applyBorder="1" applyAlignment="1">
      <alignment vertical="top"/>
    </xf>
    <xf numFmtId="44" fontId="0" fillId="0" borderId="11" xfId="29" applyFont="1" applyBorder="1" applyAlignment="1">
      <alignment vertical="top"/>
    </xf>
    <xf numFmtId="9" fontId="0" fillId="0" borderId="11" xfId="0" applyNumberFormat="1" applyBorder="1" applyAlignment="1">
      <alignment vertical="top"/>
    </xf>
    <xf numFmtId="6" fontId="0" fillId="0" borderId="11" xfId="0" applyNumberFormat="1" applyBorder="1" applyAlignment="1">
      <alignment vertical="top"/>
    </xf>
    <xf numFmtId="0" fontId="2" fillId="0" borderId="11" xfId="0" applyFont="1" applyBorder="1" applyAlignment="1">
      <alignment vertical="top"/>
    </xf>
    <xf numFmtId="0" fontId="0" fillId="0" borderId="0" xfId="0" applyAlignment="1">
      <alignment vertical="top" wrapText="1"/>
    </xf>
    <xf numFmtId="0" fontId="1" fillId="0" borderId="10" xfId="0" applyFont="1" applyBorder="1" applyAlignment="1">
      <alignment horizontal="center" vertical="top"/>
    </xf>
    <xf numFmtId="0" fontId="2" fillId="0" borderId="10" xfId="0" applyFont="1" applyBorder="1" applyAlignment="1">
      <alignment horizontal="justify" vertical="top" wrapText="1"/>
    </xf>
    <xf numFmtId="0" fontId="0" fillId="0" borderId="10" xfId="0" applyBorder="1" applyAlignment="1">
      <alignment vertical="top"/>
    </xf>
    <xf numFmtId="167" fontId="1" fillId="32" borderId="8" xfId="29" applyNumberFormat="1" applyFont="1" applyFill="1" applyBorder="1"/>
    <xf numFmtId="0" fontId="0" fillId="32" borderId="0" xfId="0" applyFill="1"/>
    <xf numFmtId="43" fontId="1" fillId="0" borderId="0" xfId="28" applyFont="1" applyFill="1" applyBorder="1"/>
    <xf numFmtId="0" fontId="0" fillId="3" borderId="5" xfId="0" applyFill="1" applyBorder="1" applyAlignment="1">
      <alignment horizontal="right"/>
    </xf>
    <xf numFmtId="0" fontId="0" fillId="3" borderId="32" xfId="0" applyFill="1" applyBorder="1" applyAlignment="1">
      <alignment horizontal="right"/>
    </xf>
    <xf numFmtId="0" fontId="1" fillId="3" borderId="33" xfId="0" applyFont="1" applyFill="1" applyBorder="1"/>
    <xf numFmtId="0" fontId="7" fillId="2" borderId="34" xfId="0" applyFont="1" applyFill="1" applyBorder="1"/>
    <xf numFmtId="167" fontId="0" fillId="31" borderId="35" xfId="29" applyNumberFormat="1" applyFont="1" applyFill="1" applyBorder="1"/>
    <xf numFmtId="0" fontId="5" fillId="2" borderId="36" xfId="0" applyFont="1" applyFill="1" applyBorder="1" applyAlignment="1">
      <alignment horizontal="center"/>
    </xf>
    <xf numFmtId="167" fontId="0" fillId="31" borderId="36" xfId="29" applyNumberFormat="1" applyFont="1" applyFill="1" applyBorder="1"/>
    <xf numFmtId="0" fontId="0" fillId="33" borderId="0" xfId="0" applyFill="1"/>
    <xf numFmtId="0" fontId="1" fillId="33" borderId="0" xfId="0" applyFont="1" applyFill="1"/>
    <xf numFmtId="0" fontId="1" fillId="0" borderId="0" xfId="0" applyFont="1" applyAlignment="1">
      <alignment vertical="top"/>
    </xf>
    <xf numFmtId="0" fontId="8" fillId="3" borderId="36" xfId="0" applyFont="1" applyFill="1" applyBorder="1" applyAlignment="1">
      <alignment vertical="top" wrapText="1"/>
    </xf>
    <xf numFmtId="0" fontId="4" fillId="2" borderId="36" xfId="0" applyFont="1" applyFill="1" applyBorder="1"/>
    <xf numFmtId="0" fontId="2" fillId="3" borderId="36" xfId="0" applyFont="1" applyFill="1" applyBorder="1" applyAlignment="1">
      <alignment horizontal="right"/>
    </xf>
    <xf numFmtId="9" fontId="0" fillId="31" borderId="10" xfId="41" applyFont="1" applyFill="1" applyBorder="1" applyAlignment="1">
      <alignment horizontal="right"/>
    </xf>
    <xf numFmtId="0" fontId="1" fillId="0" borderId="0" xfId="0" quotePrefix="1" applyFont="1"/>
    <xf numFmtId="0" fontId="13" fillId="2" borderId="1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  <xf numFmtId="0" fontId="4" fillId="33" borderId="4" xfId="0" applyFont="1" applyFill="1" applyBorder="1" applyAlignment="1">
      <alignment horizontal="center" vertical="center"/>
    </xf>
    <xf numFmtId="0" fontId="4" fillId="33" borderId="0" xfId="0" applyFont="1" applyFill="1" applyAlignment="1">
      <alignment horizontal="center" vertical="center"/>
    </xf>
    <xf numFmtId="9" fontId="0" fillId="0" borderId="1" xfId="0" applyNumberFormat="1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6" fontId="0" fillId="0" borderId="1" xfId="0" applyNumberFormat="1" applyBorder="1" applyAlignment="1">
      <alignment horizontal="center" vertical="top"/>
    </xf>
    <xf numFmtId="0" fontId="0" fillId="0" borderId="2" xfId="0" applyBorder="1" applyAlignment="1">
      <alignment horizontal="center" vertical="top"/>
    </xf>
    <xf numFmtId="0" fontId="0" fillId="0" borderId="3" xfId="0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9" fontId="0" fillId="0" borderId="1" xfId="0" applyNumberFormat="1" applyBorder="1" applyAlignment="1">
      <alignment horizontal="center" vertical="top"/>
    </xf>
    <xf numFmtId="0" fontId="13" fillId="2" borderId="32" xfId="0" applyFont="1" applyFill="1" applyBorder="1" applyAlignment="1">
      <alignment horizontal="center" vertical="center"/>
    </xf>
    <xf numFmtId="167" fontId="0" fillId="30" borderId="12" xfId="29" applyNumberFormat="1" applyFont="1" applyFill="1" applyBorder="1"/>
    <xf numFmtId="166" fontId="0" fillId="31" borderId="36" xfId="28" applyNumberFormat="1" applyFont="1" applyFill="1" applyBorder="1"/>
    <xf numFmtId="167" fontId="0" fillId="29" borderId="36" xfId="29" applyNumberFormat="1" applyFont="1" applyFill="1" applyBorder="1"/>
    <xf numFmtId="0" fontId="2" fillId="3" borderId="37" xfId="0" applyFont="1" applyFill="1" applyBorder="1" applyAlignment="1">
      <alignment horizontal="right"/>
    </xf>
    <xf numFmtId="44" fontId="0" fillId="4" borderId="36" xfId="29" applyFont="1" applyFill="1" applyBorder="1"/>
    <xf numFmtId="44" fontId="0" fillId="29" borderId="36" xfId="29" applyFont="1" applyFill="1" applyBorder="1"/>
    <xf numFmtId="9" fontId="0" fillId="30" borderId="36" xfId="41" applyFont="1" applyFill="1" applyBorder="1"/>
    <xf numFmtId="167" fontId="35" fillId="31" borderId="36" xfId="29" applyNumberFormat="1" applyFont="1" applyFill="1" applyBorder="1"/>
    <xf numFmtId="0" fontId="2" fillId="3" borderId="36" xfId="0" quotePrefix="1" applyFont="1" applyFill="1" applyBorder="1" applyAlignment="1">
      <alignment horizontal="right"/>
    </xf>
    <xf numFmtId="0" fontId="1" fillId="3" borderId="11" xfId="0" applyFont="1" applyFill="1" applyBorder="1" applyAlignment="1">
      <alignment horizontal="left"/>
    </xf>
    <xf numFmtId="0" fontId="8" fillId="3" borderId="11" xfId="0" applyFont="1" applyFill="1" applyBorder="1" applyAlignment="1">
      <alignment vertical="top" wrapText="1"/>
    </xf>
    <xf numFmtId="167" fontId="0" fillId="31" borderId="11" xfId="29" applyNumberFormat="1" applyFont="1" applyFill="1" applyBorder="1"/>
    <xf numFmtId="0" fontId="4" fillId="2" borderId="11" xfId="0" applyFont="1" applyFill="1" applyBorder="1"/>
    <xf numFmtId="0" fontId="5" fillId="2" borderId="11" xfId="0" applyFont="1" applyFill="1" applyBorder="1" applyAlignment="1">
      <alignment horizontal="center"/>
    </xf>
    <xf numFmtId="0" fontId="6" fillId="4" borderId="36" xfId="0" applyFont="1" applyFill="1" applyBorder="1" applyAlignment="1">
      <alignment horizontal="left" vertical="top"/>
    </xf>
    <xf numFmtId="0" fontId="0" fillId="0" borderId="36" xfId="0" applyBorder="1" applyAlignment="1">
      <alignment vertical="top"/>
    </xf>
    <xf numFmtId="0" fontId="6" fillId="30" borderId="36" xfId="0" applyFont="1" applyFill="1" applyBorder="1" applyAlignment="1">
      <alignment vertical="top"/>
    </xf>
    <xf numFmtId="0" fontId="0" fillId="0" borderId="36" xfId="0" applyBorder="1" applyAlignment="1">
      <alignment vertical="top"/>
    </xf>
    <xf numFmtId="0" fontId="1" fillId="0" borderId="36" xfId="0" applyFont="1" applyBorder="1" applyAlignment="1">
      <alignment horizontal="center" vertical="top"/>
    </xf>
    <xf numFmtId="0" fontId="1" fillId="0" borderId="36" xfId="0" applyFont="1" applyBorder="1" applyAlignment="1">
      <alignment horizontal="center" vertical="top" wrapText="1"/>
    </xf>
    <xf numFmtId="0" fontId="2" fillId="0" borderId="36" xfId="0" applyFont="1" applyBorder="1" applyAlignment="1">
      <alignment horizontal="justify" vertical="top" wrapText="1"/>
    </xf>
    <xf numFmtId="0" fontId="1" fillId="0" borderId="36" xfId="0" applyFont="1" applyBorder="1" applyAlignment="1">
      <alignment horizontal="center" vertical="top"/>
    </xf>
    <xf numFmtId="0" fontId="2" fillId="0" borderId="36" xfId="0" applyFont="1" applyBorder="1" applyAlignment="1">
      <alignment horizontal="center" vertical="top" wrapText="1"/>
    </xf>
    <xf numFmtId="0" fontId="0" fillId="0" borderId="36" xfId="0" applyBorder="1" applyAlignment="1">
      <alignment horizontal="justify" vertical="top" wrapText="1"/>
    </xf>
    <xf numFmtId="0" fontId="2" fillId="0" borderId="36" xfId="0" applyFont="1" applyBorder="1" applyAlignment="1">
      <alignment horizontal="center" vertical="top"/>
    </xf>
  </cellXfs>
  <cellStyles count="77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40% - Accent1" xfId="7" xr:uid="{00000000-0005-0000-0000-000006000000}"/>
    <cellStyle name="40% - Accent2" xfId="8" xr:uid="{00000000-0005-0000-0000-000007000000}"/>
    <cellStyle name="40% - Accent3" xfId="9" xr:uid="{00000000-0005-0000-0000-000008000000}"/>
    <cellStyle name="40% - Accent4" xfId="10" xr:uid="{00000000-0005-0000-0000-000009000000}"/>
    <cellStyle name="40% - Accent5" xfId="11" xr:uid="{00000000-0005-0000-0000-00000A000000}"/>
    <cellStyle name="40% - Accent6" xfId="12" xr:uid="{00000000-0005-0000-0000-00000B000000}"/>
    <cellStyle name="60% - Accent1" xfId="13" xr:uid="{00000000-0005-0000-0000-00000C000000}"/>
    <cellStyle name="60% - Accent2" xfId="14" xr:uid="{00000000-0005-0000-0000-00000D000000}"/>
    <cellStyle name="60% - Accent3" xfId="15" xr:uid="{00000000-0005-0000-0000-00000E000000}"/>
    <cellStyle name="60% - Accent4" xfId="16" xr:uid="{00000000-0005-0000-0000-00000F000000}"/>
    <cellStyle name="60% - Accent5" xfId="17" xr:uid="{00000000-0005-0000-0000-000010000000}"/>
    <cellStyle name="60% - Accent6" xfId="18" xr:uid="{00000000-0005-0000-0000-000011000000}"/>
    <cellStyle name="Accent1" xfId="19" xr:uid="{00000000-0005-0000-0000-000012000000}"/>
    <cellStyle name="Accent2" xfId="20" xr:uid="{00000000-0005-0000-0000-000013000000}"/>
    <cellStyle name="Accent3" xfId="21" xr:uid="{00000000-0005-0000-0000-000014000000}"/>
    <cellStyle name="Accent4" xfId="22" xr:uid="{00000000-0005-0000-0000-000015000000}"/>
    <cellStyle name="Accent5" xfId="23" xr:uid="{00000000-0005-0000-0000-000016000000}"/>
    <cellStyle name="Accent6" xfId="24" xr:uid="{00000000-0005-0000-0000-000017000000}"/>
    <cellStyle name="Bad" xfId="25" xr:uid="{00000000-0005-0000-0000-000018000000}"/>
    <cellStyle name="Calculation" xfId="26" xr:uid="{00000000-0005-0000-0000-000019000000}"/>
    <cellStyle name="Check Cell" xfId="27" xr:uid="{00000000-0005-0000-0000-00001A000000}"/>
    <cellStyle name="Comma" xfId="28" builtinId="3"/>
    <cellStyle name="Currency" xfId="29" builtinId="4"/>
    <cellStyle name="Explanatory Text" xfId="30" xr:uid="{00000000-0005-0000-0000-00001D000000}"/>
    <cellStyle name="Followed Hyperlink" xfId="56" builtinId="9" hidden="1"/>
    <cellStyle name="Followed Hyperlink" xfId="57" builtinId="9" hidden="1"/>
    <cellStyle name="Followed Hyperlink" xfId="58" builtinId="9" hidden="1"/>
    <cellStyle name="Followed Hyperlink" xfId="60" builtinId="9" hidden="1"/>
    <cellStyle name="Followed Hyperlink" xfId="61" builtinId="9" hidden="1"/>
    <cellStyle name="Followed Hyperlink" xfId="62" builtinId="9" hidden="1"/>
    <cellStyle name="Followed Hyperlink" xfId="64" builtinId="9" hidden="1"/>
    <cellStyle name="Followed Hyperlink" xfId="65" builtinId="9" hidden="1"/>
    <cellStyle name="Followed Hyperlink" xfId="66" builtinId="9" hidden="1"/>
    <cellStyle name="Followed Hyperlink" xfId="68" builtinId="9" hidden="1"/>
    <cellStyle name="Followed Hyperlink" xfId="69" builtinId="9" hidden="1"/>
    <cellStyle name="Followed Hyperlink" xfId="70" builtinId="9" hidden="1"/>
    <cellStyle name="Followed Hyperlink" xfId="72" builtinId="9" hidden="1"/>
    <cellStyle name="Followed Hyperlink" xfId="73" builtinId="9" hidden="1"/>
    <cellStyle name="Followed Hyperlink" xfId="74" builtinId="9" hidden="1"/>
    <cellStyle name="Followed Hyperlink" xfId="75" builtinId="9" hidden="1"/>
    <cellStyle name="Followed Hyperlink" xfId="71" builtinId="9" hidden="1"/>
    <cellStyle name="Followed Hyperlink" xfId="67" builtinId="9" hidden="1"/>
    <cellStyle name="Followed Hyperlink" xfId="63" builtinId="9" hidden="1"/>
    <cellStyle name="Followed Hyperlink" xfId="59" builtinId="9" hidden="1"/>
    <cellStyle name="Followed Hyperlink" xfId="55" builtinId="9" hidden="1"/>
    <cellStyle name="Followed Hyperlink" xfId="49" builtinId="9" hidden="1"/>
    <cellStyle name="Followed Hyperlink" xfId="50" builtinId="9" hidden="1"/>
    <cellStyle name="Followed Hyperlink" xfId="52" builtinId="9" hidden="1"/>
    <cellStyle name="Followed Hyperlink" xfId="53" builtinId="9" hidden="1"/>
    <cellStyle name="Followed Hyperlink" xfId="54" builtinId="9" hidden="1"/>
    <cellStyle name="Followed Hyperlink" xfId="51" builtinId="9" hidden="1"/>
    <cellStyle name="Followed Hyperlink" xfId="47" builtinId="9" hidden="1"/>
    <cellStyle name="Followed Hyperlink" xfId="48" builtinId="9" hidden="1"/>
    <cellStyle name="Followed Hyperlink" xfId="46" builtinId="9" hidden="1"/>
    <cellStyle name="Followed Hyperlink" xfId="45" builtinId="9" hidden="1"/>
    <cellStyle name="Good" xfId="31" xr:uid="{00000000-0005-0000-0000-00003D000000}"/>
    <cellStyle name="Heading 1" xfId="32" xr:uid="{00000000-0005-0000-0000-00003E000000}"/>
    <cellStyle name="Heading 2" xfId="33" xr:uid="{00000000-0005-0000-0000-00003F000000}"/>
    <cellStyle name="Heading 3" xfId="34" xr:uid="{00000000-0005-0000-0000-000040000000}"/>
    <cellStyle name="Heading 4" xfId="35" xr:uid="{00000000-0005-0000-0000-000041000000}"/>
    <cellStyle name="Input" xfId="36" xr:uid="{00000000-0005-0000-0000-000043000000}"/>
    <cellStyle name="Linked Cell" xfId="37" xr:uid="{00000000-0005-0000-0000-000044000000}"/>
    <cellStyle name="Neutral" xfId="38" xr:uid="{00000000-0005-0000-0000-000045000000}"/>
    <cellStyle name="Normal" xfId="0" builtinId="0"/>
    <cellStyle name="Normal 2" xfId="76" xr:uid="{FF6D6FDA-EB32-42CC-93FC-E3A305F3624E}"/>
    <cellStyle name="Note" xfId="39" xr:uid="{00000000-0005-0000-0000-000047000000}"/>
    <cellStyle name="Output" xfId="40" xr:uid="{00000000-0005-0000-0000-000048000000}"/>
    <cellStyle name="Percent" xfId="41" builtinId="5"/>
    <cellStyle name="Title" xfId="42" xr:uid="{00000000-0005-0000-0000-00004A000000}"/>
    <cellStyle name="Total" xfId="43" xr:uid="{00000000-0005-0000-0000-00004B000000}"/>
    <cellStyle name="Warning Text" xfId="44" xr:uid="{00000000-0005-0000-0000-00004C000000}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8080"/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58"/>
  <sheetViews>
    <sheetView tabSelected="1" topLeftCell="B1" zoomScale="107" zoomScaleNormal="107" workbookViewId="0">
      <selection activeCell="G55" sqref="G55"/>
    </sheetView>
  </sheetViews>
  <sheetFormatPr defaultColWidth="11" defaultRowHeight="13.5"/>
  <cols>
    <col min="1" max="1" width="4.125" customWidth="1"/>
    <col min="2" max="2" width="46.625" customWidth="1"/>
    <col min="3" max="5" width="14.5" customWidth="1"/>
    <col min="6" max="7" width="14.375" bestFit="1" customWidth="1"/>
    <col min="8" max="8" width="14.875" customWidth="1"/>
    <col min="9" max="9" width="14.125" customWidth="1"/>
  </cols>
  <sheetData>
    <row r="1" spans="1:9" ht="23.1">
      <c r="B1" s="116" t="s">
        <v>0</v>
      </c>
      <c r="C1" s="104"/>
      <c r="D1" s="104"/>
      <c r="E1" s="104"/>
      <c r="F1" s="104"/>
      <c r="G1" s="105"/>
      <c r="I1" s="32"/>
    </row>
    <row r="2" spans="1:9" ht="15">
      <c r="B2" s="95"/>
      <c r="C2" s="106" t="s">
        <v>1</v>
      </c>
      <c r="D2" s="106"/>
      <c r="E2" s="95"/>
      <c r="F2" s="95"/>
      <c r="G2" s="95"/>
      <c r="H2" s="67"/>
      <c r="I2" s="18" t="s">
        <v>2</v>
      </c>
    </row>
    <row r="3" spans="1:9" ht="15">
      <c r="B3" s="96"/>
      <c r="C3" s="107" t="s">
        <v>3</v>
      </c>
      <c r="D3" s="107"/>
      <c r="E3" s="95"/>
      <c r="F3" s="95"/>
      <c r="G3" s="95"/>
      <c r="H3" s="66"/>
      <c r="I3" s="64" t="s">
        <v>4</v>
      </c>
    </row>
    <row r="4" spans="1:9">
      <c r="B4" s="96"/>
      <c r="C4" s="96"/>
      <c r="D4" s="96"/>
      <c r="E4" s="96"/>
      <c r="F4" s="96"/>
      <c r="G4" s="96"/>
      <c r="H4" s="86"/>
      <c r="I4" s="64" t="s">
        <v>4</v>
      </c>
    </row>
    <row r="5" spans="1:9" ht="15">
      <c r="B5" s="98" t="s">
        <v>5</v>
      </c>
      <c r="C5" s="94">
        <v>100000</v>
      </c>
      <c r="D5" s="96"/>
      <c r="E5" s="96"/>
      <c r="F5" s="96"/>
      <c r="G5" s="96"/>
      <c r="I5" s="64"/>
    </row>
    <row r="6" spans="1:9" ht="17.45">
      <c r="A6" s="1">
        <v>1</v>
      </c>
      <c r="B6" s="99" t="s">
        <v>6</v>
      </c>
      <c r="C6" s="93" t="s">
        <v>7</v>
      </c>
      <c r="D6" s="93" t="s">
        <v>8</v>
      </c>
      <c r="E6" s="93" t="s">
        <v>9</v>
      </c>
      <c r="F6" s="93" t="s">
        <v>10</v>
      </c>
      <c r="G6" s="93" t="s">
        <v>11</v>
      </c>
    </row>
    <row r="7" spans="1:9">
      <c r="B7" s="100" t="s">
        <v>12</v>
      </c>
      <c r="C7" s="94">
        <v>100000000</v>
      </c>
      <c r="D7" s="117">
        <f>C7*(1+C8)</f>
        <v>102000000</v>
      </c>
      <c r="E7" s="65">
        <f t="shared" ref="E7:G7" si="0">D7*(1+D8)</f>
        <v>104040000</v>
      </c>
      <c r="F7" s="65">
        <f t="shared" si="0"/>
        <v>107161200</v>
      </c>
      <c r="G7" s="65">
        <f t="shared" si="0"/>
        <v>110376036</v>
      </c>
      <c r="H7" s="18" t="s">
        <v>13</v>
      </c>
      <c r="I7" s="18"/>
    </row>
    <row r="8" spans="1:9" ht="14.1" thickBot="1">
      <c r="A8" s="97"/>
      <c r="B8" s="100" t="s">
        <v>14</v>
      </c>
      <c r="C8" s="101">
        <v>0.02</v>
      </c>
      <c r="D8" s="101">
        <v>0.02</v>
      </c>
      <c r="E8" s="101">
        <v>0.03</v>
      </c>
      <c r="F8" s="101">
        <v>0.03</v>
      </c>
      <c r="G8" s="101">
        <v>0.05</v>
      </c>
      <c r="H8" s="21" t="s">
        <v>15</v>
      </c>
      <c r="I8" s="21"/>
    </row>
    <row r="9" spans="1:9" ht="18" thickBot="1">
      <c r="A9" s="2"/>
      <c r="B9" s="15"/>
    </row>
    <row r="10" spans="1:9" ht="18" thickBot="1">
      <c r="A10" s="2">
        <v>2</v>
      </c>
      <c r="B10" s="3" t="s">
        <v>16</v>
      </c>
      <c r="C10" s="91"/>
      <c r="D10" s="91"/>
      <c r="E10" s="91"/>
      <c r="F10" s="91"/>
      <c r="G10" s="91"/>
      <c r="H10" s="22"/>
      <c r="I10" s="22"/>
    </row>
    <row r="11" spans="1:9" ht="17.45">
      <c r="A11" s="2"/>
      <c r="B11" s="88" t="s">
        <v>17</v>
      </c>
      <c r="C11" s="118"/>
      <c r="D11" s="118"/>
      <c r="E11" s="118">
        <v>100</v>
      </c>
      <c r="F11" s="118">
        <v>181.56</v>
      </c>
      <c r="G11" s="118">
        <v>329.64033599999999</v>
      </c>
      <c r="H11" s="17"/>
      <c r="I11" s="17"/>
    </row>
    <row r="12" spans="1:9" ht="17.45">
      <c r="A12" s="2"/>
      <c r="B12" s="89" t="s">
        <v>18</v>
      </c>
      <c r="C12" s="94">
        <v>0</v>
      </c>
      <c r="D12" s="94">
        <v>0</v>
      </c>
      <c r="E12" s="94">
        <v>10000</v>
      </c>
      <c r="F12" s="94">
        <v>10000</v>
      </c>
      <c r="G12" s="94">
        <v>10000</v>
      </c>
      <c r="H12" s="18"/>
      <c r="I12" s="18"/>
    </row>
    <row r="13" spans="1:9" ht="17.45">
      <c r="A13" s="2"/>
      <c r="B13" s="89" t="s">
        <v>19</v>
      </c>
      <c r="C13" s="119">
        <f>C11*C12</f>
        <v>0</v>
      </c>
      <c r="D13" s="119">
        <f>D11*D12</f>
        <v>0</v>
      </c>
      <c r="E13" s="119">
        <f>E11*E12</f>
        <v>1000000</v>
      </c>
      <c r="F13" s="119">
        <f>F11*F12</f>
        <v>1815600</v>
      </c>
      <c r="G13" s="119">
        <f>G11*G12</f>
        <v>3296403.36</v>
      </c>
      <c r="H13" s="23"/>
      <c r="I13" s="23"/>
    </row>
    <row r="14" spans="1:9" ht="18" thickBot="1">
      <c r="A14" s="2"/>
      <c r="B14" s="120" t="s">
        <v>20</v>
      </c>
      <c r="C14" s="94">
        <v>0</v>
      </c>
      <c r="D14" s="94">
        <v>0</v>
      </c>
      <c r="E14" s="94">
        <v>5000</v>
      </c>
      <c r="F14" s="94">
        <v>25000</v>
      </c>
      <c r="G14" s="94">
        <v>25000</v>
      </c>
      <c r="H14" s="18"/>
      <c r="I14" s="18"/>
    </row>
    <row r="15" spans="1:9" ht="18" thickBot="1">
      <c r="A15" s="2"/>
      <c r="B15" s="90" t="s">
        <v>21</v>
      </c>
      <c r="C15" s="121">
        <f>C13+C14</f>
        <v>0</v>
      </c>
      <c r="D15" s="121">
        <f>D13+D14</f>
        <v>0</v>
      </c>
      <c r="E15" s="121">
        <f>E13+E14</f>
        <v>1005000</v>
      </c>
      <c r="F15" s="122">
        <f>F13+F14</f>
        <v>1840600</v>
      </c>
      <c r="G15" s="121">
        <f>G13+G14</f>
        <v>3321403.36</v>
      </c>
      <c r="H15" s="23"/>
      <c r="I15" s="23"/>
    </row>
    <row r="16" spans="1:9" ht="17.45">
      <c r="A16" s="2"/>
      <c r="B16" s="88" t="s">
        <v>22</v>
      </c>
      <c r="C16" s="123">
        <f>(C15/C7)</f>
        <v>0</v>
      </c>
      <c r="D16" s="123">
        <f>(D15/D7)</f>
        <v>0</v>
      </c>
      <c r="E16" s="123">
        <f>(E15/E7)</f>
        <v>9.6597462514417531E-3</v>
      </c>
      <c r="F16" s="123">
        <f>(F15/F7)</f>
        <v>1.7175992803365396E-2</v>
      </c>
      <c r="G16" s="123">
        <f>G15/G7</f>
        <v>3.0091707225289373E-2</v>
      </c>
      <c r="H16" s="24"/>
      <c r="I16" s="24"/>
    </row>
    <row r="17" spans="1:9" ht="17.45">
      <c r="A17" s="2"/>
      <c r="B17" s="89" t="s">
        <v>23</v>
      </c>
      <c r="C17" s="94">
        <v>550000</v>
      </c>
      <c r="D17" s="94">
        <v>550000</v>
      </c>
      <c r="E17" s="124">
        <v>0</v>
      </c>
      <c r="F17" s="124">
        <v>0</v>
      </c>
      <c r="G17" s="124">
        <v>0</v>
      </c>
      <c r="H17" s="25"/>
      <c r="I17" s="25"/>
    </row>
    <row r="18" spans="1:9" ht="17.45">
      <c r="A18" s="2"/>
      <c r="B18" s="89" t="s">
        <v>24</v>
      </c>
      <c r="C18" s="124">
        <v>25000</v>
      </c>
      <c r="D18" s="124">
        <v>25000</v>
      </c>
      <c r="E18" s="94">
        <v>0</v>
      </c>
      <c r="F18" s="94">
        <v>0</v>
      </c>
      <c r="G18" s="94">
        <v>0</v>
      </c>
      <c r="H18" s="25"/>
      <c r="I18" s="25"/>
    </row>
    <row r="19" spans="1:9">
      <c r="B19" s="125" t="s">
        <v>25</v>
      </c>
      <c r="C19" s="92">
        <v>150000</v>
      </c>
      <c r="D19" s="92">
        <v>150000</v>
      </c>
      <c r="E19" s="92">
        <v>0</v>
      </c>
      <c r="F19" s="92">
        <v>0</v>
      </c>
      <c r="G19" s="92">
        <v>0</v>
      </c>
      <c r="H19" s="38"/>
    </row>
    <row r="20" spans="1:9" ht="17.45">
      <c r="A20" s="2"/>
      <c r="B20" s="8" t="s">
        <v>26</v>
      </c>
      <c r="C20" s="85">
        <f>C15+C17+C18+C19</f>
        <v>725000</v>
      </c>
      <c r="D20" s="53">
        <f t="shared" ref="D20:G20" si="1">D15+D17+D18+D19</f>
        <v>725000</v>
      </c>
      <c r="E20" s="53">
        <f t="shared" si="1"/>
        <v>1005000</v>
      </c>
      <c r="F20" s="53">
        <f t="shared" si="1"/>
        <v>1840600</v>
      </c>
      <c r="G20" s="53">
        <f t="shared" si="1"/>
        <v>3321403.36</v>
      </c>
      <c r="H20" s="17"/>
      <c r="I20" s="17"/>
    </row>
    <row r="21" spans="1:9" ht="17.45">
      <c r="A21" s="2"/>
    </row>
    <row r="22" spans="1:9" ht="17.45">
      <c r="A22" s="2">
        <v>3</v>
      </c>
      <c r="B22" s="7" t="s">
        <v>27</v>
      </c>
      <c r="C22" s="7"/>
      <c r="D22" s="7"/>
      <c r="E22" s="7"/>
      <c r="F22" s="7"/>
      <c r="G22" s="7"/>
      <c r="H22" s="26"/>
      <c r="I22" s="26"/>
    </row>
    <row r="23" spans="1:9" ht="17.45">
      <c r="A23" s="2"/>
      <c r="B23" s="12" t="s">
        <v>28</v>
      </c>
      <c r="C23" s="41">
        <f>+(C17)/1.07</f>
        <v>514018.69158878503</v>
      </c>
      <c r="D23" s="41">
        <f>+(D17)/1.07</f>
        <v>514018.69158878503</v>
      </c>
      <c r="E23" s="41">
        <f>+(E17)/1.07</f>
        <v>0</v>
      </c>
      <c r="F23" s="41">
        <f>+(F17)/1.07</f>
        <v>0</v>
      </c>
      <c r="G23" s="41">
        <f>+(G17)/1.07</f>
        <v>0</v>
      </c>
    </row>
    <row r="24" spans="1:9" ht="17.45">
      <c r="A24" s="2"/>
      <c r="B24" s="4" t="s">
        <v>29</v>
      </c>
      <c r="C24" s="56">
        <v>0</v>
      </c>
      <c r="D24" s="56">
        <v>0</v>
      </c>
      <c r="E24" s="56">
        <v>200000</v>
      </c>
      <c r="F24" s="56">
        <v>363120</v>
      </c>
      <c r="G24" s="57">
        <v>659280.67200000002</v>
      </c>
      <c r="H24" s="27"/>
      <c r="I24" s="27"/>
    </row>
    <row r="25" spans="1:9" ht="17.45">
      <c r="A25" s="2"/>
      <c r="B25" s="4" t="s">
        <v>30</v>
      </c>
      <c r="C25" s="56">
        <v>0</v>
      </c>
      <c r="D25" s="56">
        <v>0</v>
      </c>
      <c r="E25" s="56">
        <v>412000</v>
      </c>
      <c r="F25" s="56">
        <v>645000</v>
      </c>
      <c r="G25" s="57">
        <v>909000</v>
      </c>
      <c r="H25" s="27"/>
      <c r="I25" s="27"/>
    </row>
    <row r="26" spans="1:9" ht="18" thickBot="1">
      <c r="A26" s="2"/>
      <c r="B26" s="4" t="s">
        <v>31</v>
      </c>
      <c r="C26" s="56">
        <v>0</v>
      </c>
      <c r="D26" s="56">
        <v>0</v>
      </c>
      <c r="E26" s="61">
        <v>0</v>
      </c>
      <c r="F26" s="62">
        <v>0</v>
      </c>
      <c r="G26" s="63">
        <v>0</v>
      </c>
      <c r="H26" s="27"/>
      <c r="I26" s="27"/>
    </row>
    <row r="27" spans="1:9" ht="18" thickBot="1">
      <c r="A27" s="2"/>
      <c r="B27" s="47" t="s">
        <v>32</v>
      </c>
      <c r="C27" s="51">
        <f>SUM(C23:C26)</f>
        <v>514018.69158878503</v>
      </c>
      <c r="D27" s="52">
        <f>SUM(D23:D26)</f>
        <v>514018.69158878503</v>
      </c>
      <c r="E27" s="52">
        <f>SUM(E23:E26)</f>
        <v>612000</v>
      </c>
      <c r="F27" s="52">
        <f>SUM(F23:F26)</f>
        <v>1008120</v>
      </c>
      <c r="G27" s="9">
        <f>SUM(G23:G26)</f>
        <v>1568280.672</v>
      </c>
      <c r="H27" s="27"/>
      <c r="I27" s="27"/>
    </row>
    <row r="28" spans="1:9" ht="17.45">
      <c r="A28" s="2"/>
      <c r="B28" s="4" t="s">
        <v>33</v>
      </c>
      <c r="C28" s="41" t="s">
        <v>34</v>
      </c>
      <c r="D28" s="41" t="s">
        <v>34</v>
      </c>
      <c r="E28" s="41">
        <f>E27/E11</f>
        <v>6120</v>
      </c>
      <c r="F28" s="41">
        <f>F27/F11</f>
        <v>5552.5446133509586</v>
      </c>
      <c r="G28" s="42">
        <f>G27/G11</f>
        <v>4757.5508841854844</v>
      </c>
      <c r="H28" s="28"/>
      <c r="I28" s="28"/>
    </row>
    <row r="29" spans="1:9" ht="17.45">
      <c r="A29" s="2"/>
      <c r="B29" s="4" t="s">
        <v>35</v>
      </c>
      <c r="C29" s="56">
        <v>0</v>
      </c>
      <c r="D29" s="56">
        <v>0</v>
      </c>
      <c r="E29" s="56">
        <v>2500</v>
      </c>
      <c r="F29" s="56">
        <v>12500</v>
      </c>
      <c r="G29" s="57">
        <v>12500</v>
      </c>
      <c r="H29" s="27"/>
      <c r="I29" s="27"/>
    </row>
    <row r="30" spans="1:9" ht="17.45">
      <c r="A30" s="2"/>
      <c r="B30" s="126" t="s">
        <v>36</v>
      </c>
      <c r="C30" s="36">
        <f>C27+C29</f>
        <v>514018.69158878503</v>
      </c>
      <c r="D30" s="37">
        <f t="shared" ref="D30:G30" si="2">D27+D29</f>
        <v>514018.69158878503</v>
      </c>
      <c r="E30" s="37">
        <f t="shared" si="2"/>
        <v>614500</v>
      </c>
      <c r="F30" s="37">
        <f t="shared" si="2"/>
        <v>1020620</v>
      </c>
      <c r="G30" s="35">
        <f t="shared" si="2"/>
        <v>1580780.672</v>
      </c>
      <c r="H30" s="27"/>
      <c r="I30" s="27"/>
    </row>
    <row r="31" spans="1:9" ht="17.45">
      <c r="A31" s="2"/>
    </row>
    <row r="32" spans="1:9" ht="17.45">
      <c r="A32" s="2">
        <v>4</v>
      </c>
      <c r="B32" s="7" t="s">
        <v>37</v>
      </c>
      <c r="C32" s="7"/>
      <c r="D32" s="7"/>
      <c r="E32" s="7"/>
      <c r="F32" s="7"/>
      <c r="G32" s="7"/>
    </row>
    <row r="33" spans="1:9" ht="17.45">
      <c r="A33" s="2"/>
      <c r="B33" s="13" t="s">
        <v>38</v>
      </c>
      <c r="C33" s="36">
        <f>C20-C30</f>
        <v>210981.30841121497</v>
      </c>
      <c r="D33" s="33">
        <f>D20-D30</f>
        <v>210981.30841121497</v>
      </c>
      <c r="E33" s="33">
        <f>E20-E30</f>
        <v>390500</v>
      </c>
      <c r="F33" s="34">
        <f>F20-F30</f>
        <v>819980</v>
      </c>
      <c r="G33" s="35">
        <f>G20-G30</f>
        <v>1740622.6879999998</v>
      </c>
      <c r="H33" s="29"/>
      <c r="I33" s="29"/>
    </row>
    <row r="34" spans="1:9">
      <c r="B34" s="4" t="s">
        <v>39</v>
      </c>
      <c r="C34" s="16">
        <f>C33/C20</f>
        <v>0.29100870125684825</v>
      </c>
      <c r="D34" s="16">
        <f>D33/D20</f>
        <v>0.29100870125684825</v>
      </c>
      <c r="E34" s="16">
        <f>E33/E20</f>
        <v>0.38855721393034826</v>
      </c>
      <c r="F34" s="16">
        <f>F33/F20</f>
        <v>0.4454960339019885</v>
      </c>
      <c r="G34" s="20">
        <f>G33/G20</f>
        <v>0.52406242161445871</v>
      </c>
      <c r="H34" s="30"/>
      <c r="I34" s="30"/>
    </row>
    <row r="35" spans="1:9" ht="17.45">
      <c r="A35" s="2"/>
      <c r="B35" t="s">
        <v>40</v>
      </c>
    </row>
    <row r="36" spans="1:9" ht="17.45">
      <c r="A36" s="2">
        <v>5</v>
      </c>
      <c r="B36" s="7" t="s">
        <v>41</v>
      </c>
      <c r="C36" s="6"/>
      <c r="D36" s="6"/>
      <c r="E36" s="6"/>
      <c r="F36" s="6"/>
      <c r="G36" s="6"/>
    </row>
    <row r="37" spans="1:9" ht="17.45">
      <c r="A37" s="2"/>
      <c r="B37" s="12" t="s">
        <v>42</v>
      </c>
      <c r="C37" s="56">
        <v>10000</v>
      </c>
      <c r="D37" s="56">
        <v>100000</v>
      </c>
      <c r="E37" s="56">
        <v>150750</v>
      </c>
      <c r="F37" s="56">
        <v>276090</v>
      </c>
      <c r="G37" s="57">
        <v>498210.50399999996</v>
      </c>
      <c r="H37" s="31"/>
      <c r="I37" s="31"/>
    </row>
    <row r="38" spans="1:9" ht="17.45">
      <c r="A38" s="2"/>
      <c r="B38" s="12" t="s">
        <v>43</v>
      </c>
      <c r="C38" s="56">
        <v>25000</v>
      </c>
      <c r="D38" s="56">
        <v>25000</v>
      </c>
      <c r="E38" s="56">
        <v>40200</v>
      </c>
      <c r="F38" s="56">
        <v>73624</v>
      </c>
      <c r="G38" s="57">
        <v>132856.13440000001</v>
      </c>
      <c r="H38" s="25"/>
      <c r="I38" s="25"/>
    </row>
    <row r="39" spans="1:9" ht="17.45">
      <c r="A39" s="2"/>
      <c r="B39" s="4" t="s">
        <v>44</v>
      </c>
      <c r="C39" s="56">
        <v>20000</v>
      </c>
      <c r="D39" s="56">
        <v>25000</v>
      </c>
      <c r="E39" s="56">
        <v>50250</v>
      </c>
      <c r="F39" s="56">
        <v>92030</v>
      </c>
      <c r="G39" s="57">
        <v>166070.16800000001</v>
      </c>
      <c r="H39" s="18"/>
      <c r="I39" s="18"/>
    </row>
    <row r="40" spans="1:9" ht="17.45">
      <c r="A40" s="2"/>
      <c r="B40" s="4" t="s">
        <v>45</v>
      </c>
      <c r="C40" s="56">
        <v>20000</v>
      </c>
      <c r="D40" s="56">
        <v>80000</v>
      </c>
      <c r="E40" s="56">
        <v>15000</v>
      </c>
      <c r="F40" s="56">
        <v>15000</v>
      </c>
      <c r="G40" s="57">
        <v>15000</v>
      </c>
      <c r="H40" s="18"/>
      <c r="I40" s="18"/>
    </row>
    <row r="41" spans="1:9" ht="18" thickBot="1">
      <c r="A41" s="2"/>
      <c r="B41" s="4" t="s">
        <v>46</v>
      </c>
      <c r="C41" s="58">
        <v>5000</v>
      </c>
      <c r="D41" s="58">
        <v>5000</v>
      </c>
      <c r="E41" s="58">
        <v>10000</v>
      </c>
      <c r="F41" s="58">
        <v>10000</v>
      </c>
      <c r="G41" s="59">
        <v>10000</v>
      </c>
      <c r="H41" s="18"/>
      <c r="I41" s="18"/>
    </row>
    <row r="42" spans="1:9" ht="18" thickBot="1">
      <c r="A42" s="2"/>
      <c r="B42" s="5" t="s">
        <v>47</v>
      </c>
      <c r="C42" s="51">
        <f>SUM(C37:C41)</f>
        <v>80000</v>
      </c>
      <c r="D42" s="52">
        <f>SUM(D37:D41)</f>
        <v>235000</v>
      </c>
      <c r="E42" s="52">
        <f>SUM(E37:E41)</f>
        <v>266200</v>
      </c>
      <c r="F42" s="52">
        <f>SUM(F37:F41)</f>
        <v>466744</v>
      </c>
      <c r="G42" s="9">
        <f>SUM(G37:G41)</f>
        <v>822136.80639999988</v>
      </c>
      <c r="H42" s="18"/>
      <c r="I42" s="18"/>
    </row>
    <row r="43" spans="1:9" ht="17.45">
      <c r="A43" s="2"/>
      <c r="B43" s="4" t="s">
        <v>48</v>
      </c>
      <c r="C43" s="56">
        <v>25000</v>
      </c>
      <c r="D43" s="56">
        <v>0</v>
      </c>
      <c r="E43" s="60">
        <v>200000</v>
      </c>
      <c r="F43" s="60">
        <v>250000</v>
      </c>
      <c r="G43" s="57">
        <v>275000</v>
      </c>
      <c r="H43" s="18"/>
      <c r="I43" s="18"/>
    </row>
    <row r="44" spans="1:9" ht="17.45">
      <c r="A44" s="2"/>
      <c r="B44" s="48" t="s">
        <v>49</v>
      </c>
      <c r="C44" s="36">
        <f>SUM(C42:C43)</f>
        <v>105000</v>
      </c>
      <c r="D44" s="36">
        <f t="shared" ref="D44:G44" si="3">SUM(D42:D43)</f>
        <v>235000</v>
      </c>
      <c r="E44" s="36">
        <f t="shared" si="3"/>
        <v>466200</v>
      </c>
      <c r="F44" s="36">
        <f t="shared" si="3"/>
        <v>716744</v>
      </c>
      <c r="G44" s="36">
        <f t="shared" si="3"/>
        <v>1097136.8063999999</v>
      </c>
      <c r="H44" s="18"/>
      <c r="I44" s="18"/>
    </row>
    <row r="45" spans="1:9" ht="17.45">
      <c r="A45" s="2"/>
      <c r="B45" s="10"/>
      <c r="C45" s="10"/>
      <c r="D45" s="10"/>
      <c r="E45" s="10"/>
      <c r="F45" s="10"/>
      <c r="G45" s="19"/>
      <c r="H45" s="18"/>
      <c r="I45" s="18"/>
    </row>
    <row r="46" spans="1:9" ht="17.45">
      <c r="A46" s="2">
        <v>6</v>
      </c>
      <c r="B46" s="7" t="s">
        <v>50</v>
      </c>
      <c r="C46" s="36">
        <f>C33-C44</f>
        <v>105981.30841121497</v>
      </c>
      <c r="D46" s="37">
        <f>D33-D44</f>
        <v>-24018.691588785034</v>
      </c>
      <c r="E46" s="37">
        <f>E33-E44</f>
        <v>-75700</v>
      </c>
      <c r="F46" s="37">
        <f>F33-F44</f>
        <v>103236</v>
      </c>
      <c r="G46" s="35">
        <f>G33-G44</f>
        <v>643485.88159999996</v>
      </c>
      <c r="H46" s="38" t="s">
        <v>51</v>
      </c>
      <c r="I46" s="18"/>
    </row>
    <row r="47" spans="1:9" ht="17.45">
      <c r="A47" s="2"/>
      <c r="B47" s="11" t="s">
        <v>52</v>
      </c>
      <c r="C47" s="49">
        <f>C46/C20</f>
        <v>0.14618111504995168</v>
      </c>
      <c r="D47" s="49">
        <f>D46/D20</f>
        <v>-3.3129229777634529E-2</v>
      </c>
      <c r="E47" s="49">
        <f>E46/E20</f>
        <v>-7.5323383084577117E-2</v>
      </c>
      <c r="F47" s="49">
        <f>F46/F20</f>
        <v>5.6088232098228837E-2</v>
      </c>
      <c r="G47" s="50">
        <f>G46/G20</f>
        <v>0.19373915536714578</v>
      </c>
      <c r="H47" s="40"/>
      <c r="I47" s="30"/>
    </row>
    <row r="48" spans="1:9" ht="17.45">
      <c r="A48" s="2"/>
    </row>
    <row r="49" spans="1:9" ht="17.45">
      <c r="A49" s="2">
        <v>7</v>
      </c>
      <c r="B49" s="7" t="s">
        <v>53</v>
      </c>
      <c r="C49" s="6"/>
      <c r="D49" s="6"/>
      <c r="E49" s="6"/>
      <c r="F49" s="6"/>
      <c r="G49" s="6"/>
    </row>
    <row r="50" spans="1:9">
      <c r="B50" s="39" t="s">
        <v>54</v>
      </c>
      <c r="C50" s="56">
        <v>0</v>
      </c>
      <c r="D50" s="56">
        <v>150000</v>
      </c>
      <c r="E50" s="56">
        <v>250000</v>
      </c>
      <c r="F50" s="56">
        <v>0</v>
      </c>
      <c r="G50" s="56">
        <v>0</v>
      </c>
      <c r="H50" s="43" t="s">
        <v>55</v>
      </c>
      <c r="I50" s="14"/>
    </row>
    <row r="51" spans="1:9">
      <c r="B51" s="39" t="s">
        <v>56</v>
      </c>
      <c r="C51" s="56">
        <v>0</v>
      </c>
      <c r="D51" s="56">
        <v>0</v>
      </c>
      <c r="E51" s="56">
        <v>0</v>
      </c>
      <c r="F51" s="56">
        <v>0</v>
      </c>
      <c r="G51" s="56">
        <v>0</v>
      </c>
      <c r="H51" s="38" t="s">
        <v>57</v>
      </c>
    </row>
    <row r="52" spans="1:9">
      <c r="B52" s="39" t="s">
        <v>58</v>
      </c>
      <c r="C52" s="56">
        <v>0</v>
      </c>
      <c r="D52" s="56">
        <v>0</v>
      </c>
      <c r="E52" s="56">
        <v>0</v>
      </c>
      <c r="F52" s="56">
        <v>0</v>
      </c>
      <c r="G52" s="56">
        <v>0</v>
      </c>
      <c r="H52" s="38" t="s">
        <v>59</v>
      </c>
    </row>
    <row r="53" spans="1:9">
      <c r="B53" s="39" t="s">
        <v>60</v>
      </c>
      <c r="C53" s="56">
        <v>0</v>
      </c>
      <c r="D53" s="58">
        <v>250000</v>
      </c>
      <c r="E53" s="58">
        <v>400000</v>
      </c>
      <c r="F53" s="56">
        <v>0</v>
      </c>
      <c r="G53" s="56">
        <v>0</v>
      </c>
      <c r="H53" s="38" t="s">
        <v>61</v>
      </c>
    </row>
    <row r="54" spans="1:9">
      <c r="B54" s="13" t="s">
        <v>62</v>
      </c>
      <c r="C54" s="54">
        <f>C46-C50+C51-C52+C53</f>
        <v>105981.30841121497</v>
      </c>
      <c r="D54" s="54">
        <f t="shared" ref="D54:G54" si="4">D46-D50+D51-D52+D53</f>
        <v>75981.308411214966</v>
      </c>
      <c r="E54" s="54">
        <f t="shared" si="4"/>
        <v>74300</v>
      </c>
      <c r="F54" s="54">
        <f t="shared" si="4"/>
        <v>103236</v>
      </c>
      <c r="G54" s="54">
        <f t="shared" si="4"/>
        <v>643485.88159999996</v>
      </c>
    </row>
    <row r="55" spans="1:9" ht="15">
      <c r="B55" s="7" t="s">
        <v>63</v>
      </c>
      <c r="C55" s="44">
        <f>C5+C54</f>
        <v>205981.30841121497</v>
      </c>
      <c r="D55" s="45">
        <f>D54+C55</f>
        <v>281962.61682242993</v>
      </c>
      <c r="E55" s="45">
        <f t="shared" ref="E55:G55" si="5">E54+D55</f>
        <v>356262.61682242993</v>
      </c>
      <c r="F55" s="45">
        <f>F54+E55</f>
        <v>459498.61682242993</v>
      </c>
      <c r="G55" s="46">
        <f t="shared" si="5"/>
        <v>1102984.4984224299</v>
      </c>
      <c r="H55" s="102" t="s">
        <v>64</v>
      </c>
    </row>
    <row r="58" spans="1:9" ht="15">
      <c r="B58" s="26"/>
      <c r="C58" s="87"/>
    </row>
  </sheetData>
  <mergeCells count="3">
    <mergeCell ref="B1:G1"/>
    <mergeCell ref="C2:D2"/>
    <mergeCell ref="C3:D3"/>
  </mergeCells>
  <pageMargins left="0.75" right="0.75" top="1" bottom="1" header="0.5" footer="0.5"/>
  <pageSetup orientation="portrait" horizontalDpi="4294967292" verticalDpi="4294967292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B19B41-5016-4A86-AB5C-F3DF3BFB138F}">
  <dimension ref="A1:I58"/>
  <sheetViews>
    <sheetView zoomScale="107" zoomScaleNormal="107" workbookViewId="0">
      <selection activeCell="G30" sqref="G30"/>
    </sheetView>
  </sheetViews>
  <sheetFormatPr defaultColWidth="11" defaultRowHeight="13.5"/>
  <cols>
    <col min="1" max="1" width="4.125" customWidth="1"/>
    <col min="2" max="2" width="46.625" customWidth="1"/>
    <col min="3" max="5" width="14.5" customWidth="1"/>
    <col min="6" max="7" width="14.375" bestFit="1" customWidth="1"/>
    <col min="8" max="8" width="14.875" customWidth="1"/>
    <col min="9" max="9" width="14.125" customWidth="1"/>
  </cols>
  <sheetData>
    <row r="1" spans="1:9" ht="23.1">
      <c r="B1" s="103" t="s">
        <v>0</v>
      </c>
      <c r="C1" s="104"/>
      <c r="D1" s="104"/>
      <c r="E1" s="104"/>
      <c r="F1" s="104"/>
      <c r="G1" s="105"/>
      <c r="I1" s="32"/>
    </row>
    <row r="2" spans="1:9" ht="15">
      <c r="B2" s="95"/>
      <c r="C2" s="106" t="s">
        <v>1</v>
      </c>
      <c r="D2" s="106"/>
      <c r="E2" s="95"/>
      <c r="F2" s="95"/>
      <c r="G2" s="95"/>
      <c r="H2" s="67"/>
      <c r="I2" s="18" t="s">
        <v>2</v>
      </c>
    </row>
    <row r="3" spans="1:9" ht="15">
      <c r="B3" s="96"/>
      <c r="C3" s="107" t="s">
        <v>3</v>
      </c>
      <c r="D3" s="107"/>
      <c r="E3" s="95"/>
      <c r="F3" s="95"/>
      <c r="G3" s="95"/>
      <c r="H3" s="66"/>
      <c r="I3" s="64" t="s">
        <v>4</v>
      </c>
    </row>
    <row r="4" spans="1:9">
      <c r="B4" s="96"/>
      <c r="C4" s="96"/>
      <c r="D4" s="96"/>
      <c r="E4" s="96"/>
      <c r="F4" s="96"/>
      <c r="G4" s="96"/>
      <c r="H4" s="86"/>
      <c r="I4" s="64" t="s">
        <v>4</v>
      </c>
    </row>
    <row r="5" spans="1:9" ht="15">
      <c r="B5" s="127" t="s">
        <v>5</v>
      </c>
      <c r="C5" s="128">
        <v>0</v>
      </c>
      <c r="D5" s="96"/>
      <c r="E5" s="96"/>
      <c r="F5" s="96"/>
      <c r="G5" s="96"/>
      <c r="I5" s="64"/>
    </row>
    <row r="6" spans="1:9" ht="17.45">
      <c r="A6" s="1">
        <v>1</v>
      </c>
      <c r="B6" s="129" t="s">
        <v>6</v>
      </c>
      <c r="C6" s="130" t="s">
        <v>7</v>
      </c>
      <c r="D6" s="130" t="s">
        <v>8</v>
      </c>
      <c r="E6" s="130" t="s">
        <v>9</v>
      </c>
      <c r="F6" s="130" t="s">
        <v>10</v>
      </c>
      <c r="G6" s="130" t="s">
        <v>11</v>
      </c>
    </row>
    <row r="7" spans="1:9">
      <c r="B7" s="12" t="s">
        <v>12</v>
      </c>
      <c r="C7" s="128">
        <v>0</v>
      </c>
      <c r="D7" s="117">
        <f>C7*(1+C8)</f>
        <v>0</v>
      </c>
      <c r="E7" s="65">
        <f t="shared" ref="E7:G7" si="0">D7*(1+D8)</f>
        <v>0</v>
      </c>
      <c r="F7" s="65">
        <f t="shared" si="0"/>
        <v>0</v>
      </c>
      <c r="G7" s="65">
        <f t="shared" si="0"/>
        <v>0</v>
      </c>
      <c r="H7" s="18" t="s">
        <v>13</v>
      </c>
      <c r="I7" s="18"/>
    </row>
    <row r="8" spans="1:9" ht="14.1" thickBot="1">
      <c r="A8" s="97"/>
      <c r="B8" s="12" t="s">
        <v>14</v>
      </c>
      <c r="C8" s="101">
        <v>0</v>
      </c>
      <c r="D8" s="101">
        <v>0</v>
      </c>
      <c r="E8" s="101">
        <v>0</v>
      </c>
      <c r="F8" s="101">
        <v>0</v>
      </c>
      <c r="G8" s="101">
        <v>0</v>
      </c>
      <c r="H8" s="21" t="s">
        <v>15</v>
      </c>
      <c r="I8" s="21"/>
    </row>
    <row r="9" spans="1:9" ht="18" thickBot="1">
      <c r="A9" s="2"/>
      <c r="B9" s="15"/>
    </row>
    <row r="10" spans="1:9" ht="18" thickBot="1">
      <c r="A10" s="2">
        <v>2</v>
      </c>
      <c r="B10" s="3" t="s">
        <v>16</v>
      </c>
      <c r="C10" s="91"/>
      <c r="D10" s="91"/>
      <c r="E10" s="91"/>
      <c r="F10" s="91"/>
      <c r="G10" s="91"/>
      <c r="H10" s="22"/>
      <c r="I10" s="22"/>
    </row>
    <row r="11" spans="1:9" ht="17.45">
      <c r="A11" s="2"/>
      <c r="B11" s="88" t="s">
        <v>17</v>
      </c>
      <c r="C11" s="118"/>
      <c r="D11" s="118"/>
      <c r="E11" s="118">
        <v>0</v>
      </c>
      <c r="F11" s="118">
        <v>0</v>
      </c>
      <c r="G11" s="118">
        <v>0</v>
      </c>
      <c r="H11" s="17"/>
      <c r="I11" s="17"/>
    </row>
    <row r="12" spans="1:9" ht="17.45">
      <c r="A12" s="2"/>
      <c r="B12" s="89" t="s">
        <v>18</v>
      </c>
      <c r="C12" s="94">
        <v>0</v>
      </c>
      <c r="D12" s="94">
        <v>0</v>
      </c>
      <c r="E12" s="94">
        <v>0</v>
      </c>
      <c r="F12" s="94">
        <v>0</v>
      </c>
      <c r="G12" s="94">
        <v>0</v>
      </c>
      <c r="H12" s="18"/>
      <c r="I12" s="18"/>
    </row>
    <row r="13" spans="1:9" ht="17.45">
      <c r="A13" s="2"/>
      <c r="B13" s="89" t="s">
        <v>19</v>
      </c>
      <c r="C13" s="119">
        <f>C11*C12</f>
        <v>0</v>
      </c>
      <c r="D13" s="119">
        <f>D11*D12</f>
        <v>0</v>
      </c>
      <c r="E13" s="119">
        <f>E11*E12</f>
        <v>0</v>
      </c>
      <c r="F13" s="119">
        <f>F11*F12</f>
        <v>0</v>
      </c>
      <c r="G13" s="119">
        <f>G11*G12</f>
        <v>0</v>
      </c>
      <c r="H13" s="23"/>
      <c r="I13" s="23"/>
    </row>
    <row r="14" spans="1:9" ht="18" thickBot="1">
      <c r="A14" s="2"/>
      <c r="B14" s="120" t="s">
        <v>20</v>
      </c>
      <c r="C14" s="94">
        <v>0</v>
      </c>
      <c r="D14" s="94">
        <v>0</v>
      </c>
      <c r="E14" s="94">
        <v>0</v>
      </c>
      <c r="F14" s="94">
        <v>0</v>
      </c>
      <c r="G14" s="94">
        <v>0</v>
      </c>
      <c r="H14" s="18"/>
      <c r="I14" s="18"/>
    </row>
    <row r="15" spans="1:9" ht="18" thickBot="1">
      <c r="A15" s="2"/>
      <c r="B15" s="90" t="s">
        <v>21</v>
      </c>
      <c r="C15" s="121">
        <f>C13+C14</f>
        <v>0</v>
      </c>
      <c r="D15" s="121">
        <f>D13+D14</f>
        <v>0</v>
      </c>
      <c r="E15" s="121">
        <f>E13+E14</f>
        <v>0</v>
      </c>
      <c r="F15" s="122">
        <f>F13+F14</f>
        <v>0</v>
      </c>
      <c r="G15" s="121">
        <f>G13+G14</f>
        <v>0</v>
      </c>
      <c r="H15" s="23"/>
      <c r="I15" s="23"/>
    </row>
    <row r="16" spans="1:9" ht="17.45">
      <c r="A16" s="2"/>
      <c r="B16" s="88" t="s">
        <v>22</v>
      </c>
      <c r="C16" s="123" t="e">
        <f>(C15/C7)</f>
        <v>#DIV/0!</v>
      </c>
      <c r="D16" s="123" t="e">
        <f>(D15/D7)</f>
        <v>#DIV/0!</v>
      </c>
      <c r="E16" s="123" t="e">
        <f>(E15/E7)</f>
        <v>#DIV/0!</v>
      </c>
      <c r="F16" s="123" t="e">
        <f>(F15/F7)</f>
        <v>#DIV/0!</v>
      </c>
      <c r="G16" s="123" t="e">
        <f>G15/G7</f>
        <v>#DIV/0!</v>
      </c>
      <c r="H16" s="24"/>
      <c r="I16" s="24"/>
    </row>
    <row r="17" spans="1:9" ht="17.45">
      <c r="A17" s="2"/>
      <c r="B17" s="89" t="s">
        <v>23</v>
      </c>
      <c r="C17" s="94">
        <v>550000</v>
      </c>
      <c r="D17" s="94">
        <v>550000</v>
      </c>
      <c r="E17" s="124">
        <v>0</v>
      </c>
      <c r="F17" s="124">
        <v>0</v>
      </c>
      <c r="G17" s="124">
        <v>0</v>
      </c>
      <c r="H17" s="25"/>
      <c r="I17" s="25"/>
    </row>
    <row r="18" spans="1:9" ht="17.45">
      <c r="A18" s="2"/>
      <c r="B18" s="89" t="s">
        <v>24</v>
      </c>
      <c r="C18" s="124">
        <v>25000</v>
      </c>
      <c r="D18" s="124">
        <v>25000</v>
      </c>
      <c r="E18" s="94">
        <v>0</v>
      </c>
      <c r="F18" s="94">
        <v>0</v>
      </c>
      <c r="G18" s="94">
        <v>0</v>
      </c>
      <c r="H18" s="25"/>
      <c r="I18" s="25"/>
    </row>
    <row r="19" spans="1:9">
      <c r="B19" s="125" t="s">
        <v>25</v>
      </c>
      <c r="C19" s="92">
        <v>0</v>
      </c>
      <c r="D19" s="92">
        <v>0</v>
      </c>
      <c r="E19" s="92">
        <v>0</v>
      </c>
      <c r="F19" s="92">
        <v>0</v>
      </c>
      <c r="G19" s="92">
        <v>0</v>
      </c>
      <c r="H19" s="38"/>
    </row>
    <row r="20" spans="1:9" ht="17.45">
      <c r="A20" s="2"/>
      <c r="B20" s="8" t="s">
        <v>26</v>
      </c>
      <c r="C20" s="85">
        <f>C15+C17+C18+C19</f>
        <v>575000</v>
      </c>
      <c r="D20" s="53">
        <f t="shared" ref="D20:G20" si="1">D15+D17+D18+D19</f>
        <v>575000</v>
      </c>
      <c r="E20" s="53">
        <f t="shared" si="1"/>
        <v>0</v>
      </c>
      <c r="F20" s="53">
        <f t="shared" si="1"/>
        <v>0</v>
      </c>
      <c r="G20" s="53">
        <f t="shared" si="1"/>
        <v>0</v>
      </c>
      <c r="H20" s="17"/>
      <c r="I20" s="17"/>
    </row>
    <row r="21" spans="1:9" ht="17.45">
      <c r="A21" s="2"/>
    </row>
    <row r="22" spans="1:9" ht="17.45">
      <c r="A22" s="2">
        <v>3</v>
      </c>
      <c r="B22" s="7" t="s">
        <v>27</v>
      </c>
      <c r="C22" s="7"/>
      <c r="D22" s="7"/>
      <c r="E22" s="7"/>
      <c r="F22" s="7"/>
      <c r="G22" s="7"/>
      <c r="H22" s="26"/>
      <c r="I22" s="26"/>
    </row>
    <row r="23" spans="1:9" ht="17.45">
      <c r="A23" s="2"/>
      <c r="B23" s="12" t="s">
        <v>28</v>
      </c>
      <c r="C23" s="41">
        <f>+(C17)/1.07</f>
        <v>514018.69158878503</v>
      </c>
      <c r="D23" s="41">
        <f>+(D17)/1.07</f>
        <v>514018.69158878503</v>
      </c>
      <c r="E23" s="41">
        <f>+(E17)/1.07</f>
        <v>0</v>
      </c>
      <c r="F23" s="41">
        <f>+(F17)/1.07</f>
        <v>0</v>
      </c>
      <c r="G23" s="41">
        <f>+(G17)/1.07</f>
        <v>0</v>
      </c>
    </row>
    <row r="24" spans="1:9" ht="17.45">
      <c r="A24" s="2"/>
      <c r="B24" s="4" t="s">
        <v>29</v>
      </c>
      <c r="C24" s="56">
        <v>0</v>
      </c>
      <c r="D24" s="56">
        <v>0</v>
      </c>
      <c r="E24" s="56">
        <v>0</v>
      </c>
      <c r="F24" s="56">
        <v>0</v>
      </c>
      <c r="G24" s="57">
        <v>0</v>
      </c>
      <c r="H24" s="27"/>
      <c r="I24" s="27"/>
    </row>
    <row r="25" spans="1:9" ht="17.45">
      <c r="A25" s="2"/>
      <c r="B25" s="4" t="s">
        <v>30</v>
      </c>
      <c r="C25" s="56">
        <v>0</v>
      </c>
      <c r="D25" s="56">
        <v>0</v>
      </c>
      <c r="E25" s="56">
        <v>0</v>
      </c>
      <c r="F25" s="56">
        <v>0</v>
      </c>
      <c r="G25" s="57">
        <v>0</v>
      </c>
      <c r="H25" s="27"/>
      <c r="I25" s="27"/>
    </row>
    <row r="26" spans="1:9" ht="18" thickBot="1">
      <c r="A26" s="2"/>
      <c r="B26" s="4" t="s">
        <v>31</v>
      </c>
      <c r="C26" s="56">
        <v>0</v>
      </c>
      <c r="D26" s="56">
        <v>0</v>
      </c>
      <c r="E26" s="61">
        <v>0</v>
      </c>
      <c r="F26" s="62">
        <v>0</v>
      </c>
      <c r="G26" s="63">
        <v>0</v>
      </c>
      <c r="H26" s="27"/>
      <c r="I26" s="27"/>
    </row>
    <row r="27" spans="1:9" ht="18" thickBot="1">
      <c r="A27" s="2"/>
      <c r="B27" s="47" t="s">
        <v>32</v>
      </c>
      <c r="C27" s="51">
        <f>SUM(C23:C26)</f>
        <v>514018.69158878503</v>
      </c>
      <c r="D27" s="52">
        <f>SUM(D23:D26)</f>
        <v>514018.69158878503</v>
      </c>
      <c r="E27" s="52">
        <f>SUM(E23:E26)</f>
        <v>0</v>
      </c>
      <c r="F27" s="52">
        <f>SUM(F23:F26)</f>
        <v>0</v>
      </c>
      <c r="G27" s="9">
        <f>SUM(G23:G26)</f>
        <v>0</v>
      </c>
      <c r="H27" s="27"/>
      <c r="I27" s="27"/>
    </row>
    <row r="28" spans="1:9" ht="17.45">
      <c r="A28" s="2"/>
      <c r="B28" s="4" t="s">
        <v>33</v>
      </c>
      <c r="C28" s="41" t="s">
        <v>34</v>
      </c>
      <c r="D28" s="41" t="s">
        <v>34</v>
      </c>
      <c r="E28" s="41" t="e">
        <f>E27/E11</f>
        <v>#DIV/0!</v>
      </c>
      <c r="F28" s="41" t="e">
        <f>F27/F11</f>
        <v>#DIV/0!</v>
      </c>
      <c r="G28" s="42" t="e">
        <f>G27/G11</f>
        <v>#DIV/0!</v>
      </c>
      <c r="H28" s="28"/>
      <c r="I28" s="28"/>
    </row>
    <row r="29" spans="1:9" ht="17.45">
      <c r="A29" s="2"/>
      <c r="B29" s="4" t="s">
        <v>35</v>
      </c>
      <c r="C29" s="56">
        <v>0</v>
      </c>
      <c r="D29" s="56">
        <v>0</v>
      </c>
      <c r="E29" s="56">
        <v>0</v>
      </c>
      <c r="F29" s="56">
        <v>0</v>
      </c>
      <c r="G29" s="57">
        <v>0</v>
      </c>
      <c r="H29" s="27"/>
      <c r="I29" s="27"/>
    </row>
    <row r="30" spans="1:9" ht="17.45">
      <c r="A30" s="2"/>
      <c r="B30" s="126" t="s">
        <v>36</v>
      </c>
      <c r="C30" s="36">
        <f>C27+C29</f>
        <v>514018.69158878503</v>
      </c>
      <c r="D30" s="37">
        <f t="shared" ref="D30:G30" si="2">D27+D29</f>
        <v>514018.69158878503</v>
      </c>
      <c r="E30" s="37">
        <f t="shared" si="2"/>
        <v>0</v>
      </c>
      <c r="F30" s="37">
        <f t="shared" si="2"/>
        <v>0</v>
      </c>
      <c r="G30" s="35">
        <f t="shared" si="2"/>
        <v>0</v>
      </c>
      <c r="H30" s="27"/>
      <c r="I30" s="27"/>
    </row>
    <row r="31" spans="1:9" ht="17.45">
      <c r="A31" s="2"/>
    </row>
    <row r="32" spans="1:9" ht="17.45">
      <c r="A32" s="2">
        <v>4</v>
      </c>
      <c r="B32" s="7" t="s">
        <v>37</v>
      </c>
      <c r="C32" s="7"/>
      <c r="D32" s="7"/>
      <c r="E32" s="7"/>
      <c r="F32" s="7"/>
      <c r="G32" s="7"/>
    </row>
    <row r="33" spans="1:9" ht="17.45">
      <c r="A33" s="2"/>
      <c r="B33" s="13" t="s">
        <v>38</v>
      </c>
      <c r="C33" s="36">
        <f>C20-C30</f>
        <v>60981.308411214966</v>
      </c>
      <c r="D33" s="33">
        <f>D20-D30</f>
        <v>60981.308411214966</v>
      </c>
      <c r="E33" s="33">
        <f>E20-E30</f>
        <v>0</v>
      </c>
      <c r="F33" s="34">
        <f>F20-F30</f>
        <v>0</v>
      </c>
      <c r="G33" s="35">
        <f>G20-G30</f>
        <v>0</v>
      </c>
      <c r="H33" s="29"/>
      <c r="I33" s="29"/>
    </row>
    <row r="34" spans="1:9">
      <c r="B34" s="4" t="s">
        <v>39</v>
      </c>
      <c r="C34" s="16">
        <f>C33/C20</f>
        <v>0.10605444941080863</v>
      </c>
      <c r="D34" s="16">
        <f>D33/D20</f>
        <v>0.10605444941080863</v>
      </c>
      <c r="E34" s="16" t="e">
        <f>E33/E20</f>
        <v>#DIV/0!</v>
      </c>
      <c r="F34" s="16" t="e">
        <f>F33/F20</f>
        <v>#DIV/0!</v>
      </c>
      <c r="G34" s="20" t="e">
        <f>G33/G20</f>
        <v>#DIV/0!</v>
      </c>
      <c r="H34" s="30"/>
      <c r="I34" s="30"/>
    </row>
    <row r="35" spans="1:9" ht="17.45">
      <c r="A35" s="2"/>
      <c r="B35" t="s">
        <v>40</v>
      </c>
    </row>
    <row r="36" spans="1:9" ht="17.45">
      <c r="A36" s="2">
        <v>5</v>
      </c>
      <c r="B36" s="7" t="s">
        <v>41</v>
      </c>
      <c r="C36" s="6"/>
      <c r="D36" s="6"/>
      <c r="E36" s="6"/>
      <c r="F36" s="6"/>
      <c r="G36" s="6"/>
    </row>
    <row r="37" spans="1:9" ht="17.45">
      <c r="A37" s="2"/>
      <c r="B37" s="12" t="s">
        <v>42</v>
      </c>
      <c r="C37" s="56">
        <v>0</v>
      </c>
      <c r="D37" s="56">
        <v>0</v>
      </c>
      <c r="E37" s="56">
        <v>0</v>
      </c>
      <c r="F37" s="56">
        <v>0</v>
      </c>
      <c r="G37" s="57">
        <v>0</v>
      </c>
      <c r="H37" s="31"/>
      <c r="I37" s="31"/>
    </row>
    <row r="38" spans="1:9" ht="17.45">
      <c r="A38" s="2"/>
      <c r="B38" s="12" t="s">
        <v>43</v>
      </c>
      <c r="C38" s="56">
        <v>0</v>
      </c>
      <c r="D38" s="56">
        <v>0</v>
      </c>
      <c r="E38" s="56">
        <v>0</v>
      </c>
      <c r="F38" s="56">
        <v>0</v>
      </c>
      <c r="G38" s="57">
        <v>0</v>
      </c>
      <c r="H38" s="25"/>
      <c r="I38" s="25"/>
    </row>
    <row r="39" spans="1:9" ht="17.45">
      <c r="A39" s="2"/>
      <c r="B39" s="4" t="s">
        <v>44</v>
      </c>
      <c r="C39" s="56">
        <v>0</v>
      </c>
      <c r="D39" s="56">
        <v>0</v>
      </c>
      <c r="E39" s="56">
        <v>0</v>
      </c>
      <c r="F39" s="56">
        <v>0</v>
      </c>
      <c r="G39" s="57">
        <v>0</v>
      </c>
      <c r="H39" s="18"/>
      <c r="I39" s="18"/>
    </row>
    <row r="40" spans="1:9" ht="17.45">
      <c r="A40" s="2"/>
      <c r="B40" s="4" t="s">
        <v>45</v>
      </c>
      <c r="C40" s="56">
        <v>0</v>
      </c>
      <c r="D40" s="56">
        <v>0</v>
      </c>
      <c r="E40" s="56">
        <v>0</v>
      </c>
      <c r="F40" s="56">
        <v>0</v>
      </c>
      <c r="G40" s="57">
        <v>0</v>
      </c>
      <c r="H40" s="18"/>
      <c r="I40" s="18"/>
    </row>
    <row r="41" spans="1:9" ht="18" thickBot="1">
      <c r="A41" s="2"/>
      <c r="B41" s="4" t="s">
        <v>46</v>
      </c>
      <c r="C41" s="58">
        <v>0</v>
      </c>
      <c r="D41" s="58">
        <v>0</v>
      </c>
      <c r="E41" s="58">
        <v>0</v>
      </c>
      <c r="F41" s="58">
        <v>0</v>
      </c>
      <c r="G41" s="59">
        <v>0</v>
      </c>
      <c r="H41" s="18"/>
      <c r="I41" s="18"/>
    </row>
    <row r="42" spans="1:9" ht="18" thickBot="1">
      <c r="A42" s="2"/>
      <c r="B42" s="5" t="s">
        <v>47</v>
      </c>
      <c r="C42" s="51">
        <f>SUM(C37:C41)</f>
        <v>0</v>
      </c>
      <c r="D42" s="52">
        <f>SUM(D37:D41)</f>
        <v>0</v>
      </c>
      <c r="E42" s="52">
        <f>SUM(E37:E41)</f>
        <v>0</v>
      </c>
      <c r="F42" s="52">
        <f>SUM(F37:F41)</f>
        <v>0</v>
      </c>
      <c r="G42" s="9">
        <f>SUM(G37:G41)</f>
        <v>0</v>
      </c>
      <c r="H42" s="18"/>
      <c r="I42" s="18"/>
    </row>
    <row r="43" spans="1:9" ht="17.45">
      <c r="A43" s="2"/>
      <c r="B43" s="4" t="s">
        <v>48</v>
      </c>
      <c r="C43" s="56">
        <v>0</v>
      </c>
      <c r="D43" s="56">
        <v>0</v>
      </c>
      <c r="E43" s="60">
        <v>0</v>
      </c>
      <c r="F43" s="60">
        <v>0</v>
      </c>
      <c r="G43" s="57">
        <v>0</v>
      </c>
      <c r="H43" s="18"/>
      <c r="I43" s="18"/>
    </row>
    <row r="44" spans="1:9" ht="17.45">
      <c r="A44" s="2"/>
      <c r="B44" s="48" t="s">
        <v>49</v>
      </c>
      <c r="C44" s="36">
        <f>SUM(C42:C43)</f>
        <v>0</v>
      </c>
      <c r="D44" s="36">
        <f t="shared" ref="D44:G44" si="3">SUM(D42:D43)</f>
        <v>0</v>
      </c>
      <c r="E44" s="36">
        <f t="shared" si="3"/>
        <v>0</v>
      </c>
      <c r="F44" s="36">
        <f t="shared" si="3"/>
        <v>0</v>
      </c>
      <c r="G44" s="36">
        <f t="shared" si="3"/>
        <v>0</v>
      </c>
      <c r="H44" s="18"/>
      <c r="I44" s="18"/>
    </row>
    <row r="45" spans="1:9" ht="17.45">
      <c r="A45" s="2"/>
      <c r="B45" s="10"/>
      <c r="C45" s="10"/>
      <c r="D45" s="10"/>
      <c r="E45" s="10"/>
      <c r="F45" s="10"/>
      <c r="G45" s="19"/>
      <c r="H45" s="18"/>
      <c r="I45" s="18"/>
    </row>
    <row r="46" spans="1:9" ht="17.45">
      <c r="A46" s="2">
        <v>6</v>
      </c>
      <c r="B46" s="7" t="s">
        <v>50</v>
      </c>
      <c r="C46" s="36">
        <f>C33-C44</f>
        <v>60981.308411214966</v>
      </c>
      <c r="D46" s="37">
        <f>D33-D44</f>
        <v>60981.308411214966</v>
      </c>
      <c r="E46" s="37">
        <f>E33-E44</f>
        <v>0</v>
      </c>
      <c r="F46" s="37">
        <f>F33-F44</f>
        <v>0</v>
      </c>
      <c r="G46" s="35">
        <f>G33-G44</f>
        <v>0</v>
      </c>
      <c r="H46" s="38" t="s">
        <v>51</v>
      </c>
      <c r="I46" s="18"/>
    </row>
    <row r="47" spans="1:9" ht="17.45">
      <c r="A47" s="2"/>
      <c r="B47" s="11" t="s">
        <v>52</v>
      </c>
      <c r="C47" s="49">
        <f>C46/C20</f>
        <v>0.10605444941080863</v>
      </c>
      <c r="D47" s="49">
        <f>D46/D20</f>
        <v>0.10605444941080863</v>
      </c>
      <c r="E47" s="49" t="e">
        <f>E46/E20</f>
        <v>#DIV/0!</v>
      </c>
      <c r="F47" s="49" t="e">
        <f>F46/F20</f>
        <v>#DIV/0!</v>
      </c>
      <c r="G47" s="50" t="e">
        <f>G46/G20</f>
        <v>#DIV/0!</v>
      </c>
      <c r="H47" s="40"/>
      <c r="I47" s="30"/>
    </row>
    <row r="48" spans="1:9" ht="17.45">
      <c r="A48" s="2"/>
    </row>
    <row r="49" spans="1:9" ht="17.45">
      <c r="A49" s="2">
        <v>7</v>
      </c>
      <c r="B49" s="7" t="s">
        <v>53</v>
      </c>
      <c r="C49" s="6"/>
      <c r="D49" s="6"/>
      <c r="E49" s="6"/>
      <c r="F49" s="6"/>
      <c r="G49" s="6"/>
    </row>
    <row r="50" spans="1:9">
      <c r="B50" s="39" t="s">
        <v>54</v>
      </c>
      <c r="C50" s="56">
        <v>0</v>
      </c>
      <c r="D50" s="56">
        <v>0</v>
      </c>
      <c r="E50" s="56">
        <v>0</v>
      </c>
      <c r="F50" s="56">
        <v>0</v>
      </c>
      <c r="G50" s="56">
        <v>0</v>
      </c>
      <c r="H50" s="43" t="s">
        <v>55</v>
      </c>
      <c r="I50" s="14"/>
    </row>
    <row r="51" spans="1:9">
      <c r="B51" s="39" t="s">
        <v>56</v>
      </c>
      <c r="C51" s="56">
        <v>0</v>
      </c>
      <c r="D51" s="56">
        <v>0</v>
      </c>
      <c r="E51" s="56">
        <v>0</v>
      </c>
      <c r="F51" s="56">
        <v>0</v>
      </c>
      <c r="G51" s="56">
        <v>0</v>
      </c>
      <c r="H51" s="38" t="s">
        <v>57</v>
      </c>
    </row>
    <row r="52" spans="1:9">
      <c r="B52" s="39" t="s">
        <v>58</v>
      </c>
      <c r="C52" s="56">
        <v>0</v>
      </c>
      <c r="D52" s="56">
        <v>0</v>
      </c>
      <c r="E52" s="56">
        <v>0</v>
      </c>
      <c r="F52" s="56">
        <v>0</v>
      </c>
      <c r="G52" s="56">
        <v>0</v>
      </c>
      <c r="H52" s="38" t="s">
        <v>59</v>
      </c>
    </row>
    <row r="53" spans="1:9">
      <c r="B53" s="39" t="s">
        <v>60</v>
      </c>
      <c r="C53" s="56">
        <v>0</v>
      </c>
      <c r="D53" s="58">
        <v>0</v>
      </c>
      <c r="E53" s="58">
        <v>0</v>
      </c>
      <c r="F53" s="56">
        <v>0</v>
      </c>
      <c r="G53" s="56">
        <v>0</v>
      </c>
      <c r="H53" s="38" t="s">
        <v>61</v>
      </c>
    </row>
    <row r="54" spans="1:9">
      <c r="B54" s="13" t="s">
        <v>62</v>
      </c>
      <c r="C54" s="54">
        <f>C46-C50+C51-C52+C53</f>
        <v>60981.308411214966</v>
      </c>
      <c r="D54" s="54">
        <f t="shared" ref="D54:G54" si="4">D46-D50+D51-D52+D53</f>
        <v>60981.308411214966</v>
      </c>
      <c r="E54" s="54">
        <f t="shared" si="4"/>
        <v>0</v>
      </c>
      <c r="F54" s="54">
        <f t="shared" si="4"/>
        <v>0</v>
      </c>
      <c r="G54" s="54">
        <f t="shared" si="4"/>
        <v>0</v>
      </c>
    </row>
    <row r="55" spans="1:9" ht="15">
      <c r="B55" s="7" t="s">
        <v>63</v>
      </c>
      <c r="C55" s="44">
        <f>C5+C54</f>
        <v>60981.308411214966</v>
      </c>
      <c r="D55" s="45">
        <f>D54+C55</f>
        <v>121962.61682242993</v>
      </c>
      <c r="E55" s="45">
        <f t="shared" ref="E55:G55" si="5">E54+D55</f>
        <v>121962.61682242993</v>
      </c>
      <c r="F55" s="45">
        <f>F54+E55</f>
        <v>121962.61682242993</v>
      </c>
      <c r="G55" s="46">
        <f t="shared" si="5"/>
        <v>121962.61682242993</v>
      </c>
      <c r="H55" s="102" t="s">
        <v>64</v>
      </c>
    </row>
    <row r="58" spans="1:9" ht="15">
      <c r="B58" s="26"/>
      <c r="C58" s="87"/>
    </row>
  </sheetData>
  <mergeCells count="3">
    <mergeCell ref="B1:G1"/>
    <mergeCell ref="C2:D2"/>
    <mergeCell ref="C3:D3"/>
  </mergeCells>
  <pageMargins left="0.75" right="0.75" top="1" bottom="1" header="0.5" footer="0.5"/>
  <pageSetup orientation="portrait" horizontalDpi="4294967292" verticalDpi="4294967292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22"/>
  <sheetViews>
    <sheetView workbookViewId="0">
      <selection activeCell="D4" sqref="D4"/>
    </sheetView>
  </sheetViews>
  <sheetFormatPr defaultColWidth="11" defaultRowHeight="13.5"/>
  <cols>
    <col min="1" max="2" width="11" style="69" customWidth="1"/>
    <col min="3" max="3" width="67.625" style="81" customWidth="1"/>
    <col min="4" max="4" width="54.75" style="69" customWidth="1"/>
    <col min="5" max="5" width="15.5" style="69" customWidth="1"/>
    <col min="6" max="6" width="14" style="69" customWidth="1"/>
    <col min="7" max="7" width="19.125" style="69" customWidth="1"/>
    <col min="8" max="10" width="11" style="69" customWidth="1"/>
    <col min="11" max="11" width="14.5" style="69" customWidth="1"/>
    <col min="12" max="16384" width="11" style="69"/>
  </cols>
  <sheetData>
    <row r="1" spans="1:7" s="70" customFormat="1" ht="17.45">
      <c r="A1" s="131" t="s">
        <v>65</v>
      </c>
      <c r="B1" s="132"/>
      <c r="C1" s="132"/>
      <c r="D1" s="133" t="s">
        <v>66</v>
      </c>
      <c r="E1" s="134"/>
      <c r="F1" s="134"/>
      <c r="G1" s="134"/>
    </row>
    <row r="2" spans="1:7" ht="33.6" customHeight="1">
      <c r="A2" s="82" t="s">
        <v>67</v>
      </c>
      <c r="B2" s="82" t="s">
        <v>6</v>
      </c>
      <c r="C2" s="83" t="s">
        <v>68</v>
      </c>
      <c r="D2" s="84"/>
    </row>
    <row r="3" spans="1:7" ht="27">
      <c r="A3" s="135" t="s">
        <v>69</v>
      </c>
      <c r="B3" s="136" t="s">
        <v>70</v>
      </c>
      <c r="C3" s="137" t="s">
        <v>71</v>
      </c>
      <c r="D3" s="134"/>
    </row>
    <row r="4" spans="1:7" ht="146.1" customHeight="1">
      <c r="A4" s="138" t="s">
        <v>72</v>
      </c>
      <c r="B4" s="139" t="s">
        <v>27</v>
      </c>
      <c r="C4" s="140" t="s">
        <v>73</v>
      </c>
      <c r="D4" s="134"/>
    </row>
    <row r="5" spans="1:7" ht="29.1" customHeight="1">
      <c r="A5" s="138"/>
      <c r="B5" s="141" t="s">
        <v>29</v>
      </c>
      <c r="C5" s="137" t="s">
        <v>74</v>
      </c>
      <c r="D5" s="134"/>
    </row>
    <row r="6" spans="1:7" ht="159.75" customHeight="1">
      <c r="A6" s="138"/>
      <c r="B6" s="141" t="s">
        <v>75</v>
      </c>
      <c r="C6" s="137"/>
      <c r="D6" s="134"/>
    </row>
    <row r="7" spans="1:7" ht="42.75" customHeight="1">
      <c r="A7" s="138"/>
      <c r="B7" s="141" t="s">
        <v>76</v>
      </c>
      <c r="C7" s="137" t="s">
        <v>77</v>
      </c>
      <c r="D7" s="134"/>
    </row>
    <row r="8" spans="1:7" ht="251.1" customHeight="1">
      <c r="A8" s="135" t="s">
        <v>78</v>
      </c>
      <c r="B8" s="136" t="s">
        <v>79</v>
      </c>
      <c r="C8" s="68" t="s">
        <v>80</v>
      </c>
      <c r="D8" s="134"/>
    </row>
    <row r="9" spans="1:7" ht="84" customHeight="1">
      <c r="A9" s="71"/>
      <c r="B9" s="72"/>
      <c r="C9" s="55"/>
    </row>
    <row r="10" spans="1:7" ht="15">
      <c r="A10" s="73"/>
      <c r="B10" s="74"/>
      <c r="C10" s="74" t="s">
        <v>81</v>
      </c>
      <c r="D10" s="74"/>
      <c r="E10" s="74"/>
      <c r="F10" s="74"/>
      <c r="G10" s="74"/>
    </row>
    <row r="11" spans="1:7">
      <c r="A11" s="75"/>
      <c r="B11" s="75" t="s">
        <v>82</v>
      </c>
      <c r="C11" s="75" t="s">
        <v>83</v>
      </c>
      <c r="D11" s="75" t="s">
        <v>84</v>
      </c>
      <c r="E11" s="75" t="s">
        <v>85</v>
      </c>
      <c r="F11" s="75" t="s">
        <v>86</v>
      </c>
      <c r="G11" s="75" t="s">
        <v>87</v>
      </c>
    </row>
    <row r="12" spans="1:7">
      <c r="A12" s="76" t="s">
        <v>88</v>
      </c>
      <c r="B12" s="76" t="s">
        <v>89</v>
      </c>
      <c r="C12" s="76"/>
      <c r="D12" s="77"/>
      <c r="E12" s="111" t="s">
        <v>90</v>
      </c>
      <c r="F12" s="112"/>
      <c r="G12" s="113"/>
    </row>
    <row r="13" spans="1:7">
      <c r="A13" s="76" t="s">
        <v>91</v>
      </c>
      <c r="B13" s="76" t="s">
        <v>89</v>
      </c>
      <c r="C13" s="76"/>
      <c r="D13" s="77"/>
      <c r="E13" s="114" t="s">
        <v>92</v>
      </c>
      <c r="F13" s="112"/>
      <c r="G13" s="112"/>
    </row>
    <row r="14" spans="1:7">
      <c r="A14" s="76"/>
      <c r="B14" s="76"/>
      <c r="C14" s="76"/>
      <c r="D14" s="77"/>
      <c r="E14" s="78"/>
      <c r="F14" s="79"/>
      <c r="G14" s="79"/>
    </row>
    <row r="15" spans="1:7">
      <c r="A15" s="76" t="s">
        <v>9</v>
      </c>
      <c r="B15" s="76" t="s">
        <v>93</v>
      </c>
      <c r="C15" s="76"/>
      <c r="D15" s="77"/>
      <c r="E15" s="78">
        <v>0.2</v>
      </c>
      <c r="F15" s="79">
        <f>G15-D15</f>
        <v>0</v>
      </c>
      <c r="G15" s="79">
        <f>D15/(1-E15)</f>
        <v>0</v>
      </c>
    </row>
    <row r="16" spans="1:7">
      <c r="A16" s="76"/>
      <c r="B16" s="76" t="s">
        <v>89</v>
      </c>
      <c r="C16" s="76"/>
      <c r="D16" s="77"/>
      <c r="E16" s="115" t="s">
        <v>94</v>
      </c>
      <c r="F16" s="112"/>
      <c r="G16" s="113"/>
    </row>
    <row r="17" spans="1:7" ht="23.1" customHeight="1">
      <c r="A17" s="76"/>
      <c r="B17" s="76"/>
      <c r="C17" s="76"/>
      <c r="D17" s="77"/>
      <c r="E17" s="78"/>
      <c r="F17" s="79"/>
      <c r="G17" s="79"/>
    </row>
    <row r="18" spans="1:7">
      <c r="A18" s="76" t="s">
        <v>10</v>
      </c>
      <c r="B18" s="76" t="s">
        <v>93</v>
      </c>
      <c r="C18" s="76"/>
      <c r="D18" s="77"/>
      <c r="E18" s="78">
        <v>0.2</v>
      </c>
      <c r="F18" s="79">
        <f>G18-D18</f>
        <v>0</v>
      </c>
      <c r="G18" s="79">
        <f>D18/(1-E18)</f>
        <v>0</v>
      </c>
    </row>
    <row r="19" spans="1:7" ht="26.1" customHeight="1">
      <c r="A19" s="76"/>
      <c r="B19" s="76" t="s">
        <v>89</v>
      </c>
      <c r="C19" s="76"/>
      <c r="D19" s="77"/>
      <c r="E19" s="108" t="s">
        <v>95</v>
      </c>
      <c r="F19" s="109"/>
      <c r="G19" s="110"/>
    </row>
    <row r="20" spans="1:7" ht="35.1" customHeight="1">
      <c r="A20" s="76"/>
      <c r="B20" s="76"/>
      <c r="C20" s="76"/>
      <c r="D20" s="77"/>
      <c r="E20" s="78"/>
      <c r="F20" s="79"/>
      <c r="G20" s="79"/>
    </row>
    <row r="21" spans="1:7" ht="65.099999999999994" customHeight="1">
      <c r="A21" s="76" t="s">
        <v>11</v>
      </c>
      <c r="B21" s="76" t="s">
        <v>93</v>
      </c>
      <c r="C21" s="76"/>
      <c r="D21" s="77"/>
      <c r="E21" s="78">
        <v>0.2</v>
      </c>
      <c r="F21" s="79">
        <f>G21-D21</f>
        <v>0</v>
      </c>
      <c r="G21" s="79">
        <f>D21/(1-E21)</f>
        <v>0</v>
      </c>
    </row>
    <row r="22" spans="1:7">
      <c r="A22" s="76"/>
      <c r="B22" s="80" t="s">
        <v>96</v>
      </c>
      <c r="C22" s="76"/>
      <c r="D22" s="77"/>
      <c r="E22" s="78">
        <v>0.2</v>
      </c>
      <c r="F22" s="79">
        <f>G22-D22</f>
        <v>0</v>
      </c>
      <c r="G22" s="79">
        <f>D22/(1-E22)</f>
        <v>0</v>
      </c>
    </row>
  </sheetData>
  <mergeCells count="6">
    <mergeCell ref="A1:C1"/>
    <mergeCell ref="E19:G19"/>
    <mergeCell ref="E12:G12"/>
    <mergeCell ref="E13:G13"/>
    <mergeCell ref="E16:G16"/>
    <mergeCell ref="A4:A7"/>
  </mergeCells>
  <phoneticPr fontId="12" type="noConversion"/>
  <pageMargins left="0.75" right="0.75" top="1" bottom="1" header="0.5" footer="0.5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E_Document" ma:contentTypeID="0x0101003BE6F3BD37A8BE4A9CF9E5B20FCA83250071EBA79DB17911459006AEB9545E9A39" ma:contentTypeVersion="4" ma:contentTypeDescription="Records Management Custom Content Type" ma:contentTypeScope="" ma:versionID="164c3814e58e0242154403742afbba22">
  <xsd:schema xmlns:xsd="http://www.w3.org/2001/XMLSchema" xmlns:xs="http://www.w3.org/2001/XMLSchema" xmlns:p="http://schemas.microsoft.com/office/2006/metadata/properties" xmlns:ns1="http://schemas.microsoft.com/sharepoint/v3" xmlns:ns2="0a20205c-0631-4ff0-81c6-46eee12fe7e9" targetNamespace="http://schemas.microsoft.com/office/2006/metadata/properties" ma:root="true" ma:fieldsID="5f16f19b899dd10521a2383cc9f8bb18" ns1:_="" ns2:_="">
    <xsd:import namespace="http://schemas.microsoft.com/sharepoint/v3"/>
    <xsd:import namespace="0a20205c-0631-4ff0-81c6-46eee12fe7e9"/>
    <xsd:element name="properties">
      <xsd:complexType>
        <xsd:sequence>
          <xsd:element name="documentManagement">
            <xsd:complexType>
              <xsd:all>
                <xsd:element ref="ns2:of14d78f52f345898c0ddedd687ab3c2" minOccurs="0"/>
                <xsd:element ref="ns2:TaxCatchAll" minOccurs="0"/>
                <xsd:element ref="ns2:TaxCatchAllLabel" minOccurs="0"/>
                <xsd:element ref="ns2:l549fbc4080b4daf9a141105daaaac0d" minOccurs="0"/>
                <xsd:element ref="ns2:m2489ac9119d484abc1790b5183501f0" minOccurs="0"/>
                <xsd:element ref="ns2:b4c5b01d6c204394af15501c7e447331" minOccurs="0"/>
                <xsd:element ref="ns1:DocumentSetDescrip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DocumentSetDescription" ma:index="18" nillable="true" ma:displayName="Description" ma:description="A description of the Document Set" ma:internalName="DocumentSetDescription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20205c-0631-4ff0-81c6-46eee12fe7e9" elementFormDefault="qualified">
    <xsd:import namespace="http://schemas.microsoft.com/office/2006/documentManagement/types"/>
    <xsd:import namespace="http://schemas.microsoft.com/office/infopath/2007/PartnerControls"/>
    <xsd:element name="of14d78f52f345898c0ddedd687ab3c2" ma:index="8" nillable="true" ma:taxonomy="true" ma:internalName="of14d78f52f345898c0ddedd687ab3c2" ma:taxonomyFieldName="DOE_LifecycleState" ma:displayName="DOE_LifecycleState" ma:default="1;#Draft|44aca65a-a2b8-4064-ac99-6d3b27b9c145" ma:fieldId="{8f14d78f-52f3-4589-8c0d-dedd687ab3c2}" ma:sspId="26d46bd7-4a58-4bc0-a217-7245e6e70419" ma:termSetId="0daebdac-d977-4554-85a3-a33d6e4cb33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40564f6d-f4e9-4717-b0a9-335a6a55b142}" ma:internalName="TaxCatchAll" ma:showField="CatchAllData" ma:web="3ec1df4a-be67-4c5c-bef0-91fe7137262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40564f6d-f4e9-4717-b0a9-335a6a55b142}" ma:internalName="TaxCatchAllLabel" ma:readOnly="true" ma:showField="CatchAllDataLabel" ma:web="3ec1df4a-be67-4c5c-bef0-91fe7137262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549fbc4080b4daf9a141105daaaac0d" ma:index="12" nillable="true" ma:taxonomy="true" ma:internalName="l549fbc4080b4daf9a141105daaaac0d" ma:taxonomyFieldName="DOE_OwningOrg" ma:displayName="DOE_OwningOrg" ma:default="4;#Office of Technology Commercialization (OTC)|b8acbd31-09a5-46c1-819e-a5c4f2ea244e" ma:fieldId="{5549fbc4-080b-4daf-9a14-1105daaaac0d}" ma:sspId="26d46bd7-4a58-4bc0-a217-7245e6e70419" ma:termSetId="b572243c-0fd9-4de0-93b7-c66448ab2b9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2489ac9119d484abc1790b5183501f0" ma:index="14" nillable="true" ma:taxonomy="true" ma:internalName="m2489ac9119d484abc1790b5183501f0" ma:taxonomyFieldName="DOE_ProjectStatus" ma:displayName="DOE_ProjectStatus" ma:fieldId="{62489ac9-119d-484a-bc17-90b5183501f0}" ma:sspId="26d46bd7-4a58-4bc0-a217-7245e6e70419" ma:termSetId="b207702c-b0a2-464d-b5d0-044ec78c6d9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4c5b01d6c204394af15501c7e447331" ma:index="16" nillable="true" ma:taxonomy="true" ma:internalName="b4c5b01d6c204394af15501c7e447331" ma:taxonomyFieldName="DOE_RecordsDispositionSchedule" ma:displayName="DOE_RecordsDispositionSchedule" ma:default="3;#Grant and cooperative agreement program management Records EVENT (GRS 1_2_010)|28fc826c-5c27-4e4c-8e12-814554ac4391" ma:fieldId="{b4c5b01d-6c20-4394-af15-501c7e447331}" ma:sspId="26d46bd7-4a58-4bc0-a217-7245e6e70419" ma:termSetId="f436e0b3-d0a7-423b-8bf4-6e3272f3caa7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26d46bd7-4a58-4bc0-a217-7245e6e70419" ContentTypeId="0x0101003BE6F3BD37A8BE4A9CF9E5B20FCA8325" PreviousValue="false" LastSyncTimeStamp="2022-05-13T19:39:25.393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2489ac9119d484abc1790b5183501f0 xmlns="0a20205c-0631-4ff0-81c6-46eee12fe7e9">
      <Terms xmlns="http://schemas.microsoft.com/office/infopath/2007/PartnerControls"/>
    </m2489ac9119d484abc1790b5183501f0>
    <b4c5b01d6c204394af15501c7e447331 xmlns="0a20205c-0631-4ff0-81c6-46eee12fe7e9">
      <Terms xmlns="http://schemas.microsoft.com/office/infopath/2007/PartnerControls">
        <TermInfo xmlns="http://schemas.microsoft.com/office/infopath/2007/PartnerControls">
          <TermName xmlns="http://schemas.microsoft.com/office/infopath/2007/PartnerControls">Grant and cooperative agreement program management Records EVENT (GRS 1_2_010)</TermName>
          <TermId xmlns="http://schemas.microsoft.com/office/infopath/2007/PartnerControls">28fc826c-5c27-4e4c-8e12-814554ac4391</TermId>
        </TermInfo>
      </Terms>
    </b4c5b01d6c204394af15501c7e447331>
    <of14d78f52f345898c0ddedd687ab3c2 xmlns="0a20205c-0631-4ff0-81c6-46eee12fe7e9">
      <Terms xmlns="http://schemas.microsoft.com/office/infopath/2007/PartnerControls">
        <TermInfo xmlns="http://schemas.microsoft.com/office/infopath/2007/PartnerControls">
          <TermName xmlns="http://schemas.microsoft.com/office/infopath/2007/PartnerControls">Draft</TermName>
          <TermId xmlns="http://schemas.microsoft.com/office/infopath/2007/PartnerControls">44aca65a-a2b8-4064-ac99-6d3b27b9c145</TermId>
        </TermInfo>
      </Terms>
    </of14d78f52f345898c0ddedd687ab3c2>
    <DocumentSetDescription xmlns="http://schemas.microsoft.com/sharepoint/v3" xsi:nil="true"/>
    <l549fbc4080b4daf9a141105daaaac0d xmlns="0a20205c-0631-4ff0-81c6-46eee12fe7e9">
      <Terms xmlns="http://schemas.microsoft.com/office/infopath/2007/PartnerControls">
        <TermInfo xmlns="http://schemas.microsoft.com/office/infopath/2007/PartnerControls">
          <TermName xmlns="http://schemas.microsoft.com/office/infopath/2007/PartnerControls">Office of Technology Commercialization (OTC)</TermName>
          <TermId xmlns="http://schemas.microsoft.com/office/infopath/2007/PartnerControls">b8acbd31-09a5-46c1-819e-a5c4f2ea244e</TermId>
        </TermInfo>
      </Terms>
    </l549fbc4080b4daf9a141105daaaac0d>
    <TaxCatchAll xmlns="0a20205c-0631-4ff0-81c6-46eee12fe7e9">
      <Value>4</Value>
      <Value>3</Value>
      <Value>1</Value>
    </TaxCatchAll>
  </documentManagement>
</p:properties>
</file>

<file path=customXml/itemProps1.xml><?xml version="1.0" encoding="utf-8"?>
<ds:datastoreItem xmlns:ds="http://schemas.openxmlformats.org/officeDocument/2006/customXml" ds:itemID="{58C58819-0B1F-4005-90E7-C9D69AEEBCE3}"/>
</file>

<file path=customXml/itemProps2.xml><?xml version="1.0" encoding="utf-8"?>
<ds:datastoreItem xmlns:ds="http://schemas.openxmlformats.org/officeDocument/2006/customXml" ds:itemID="{CCBD54A0-117E-4346-9FAE-B0F29F997D11}"/>
</file>

<file path=customXml/itemProps3.xml><?xml version="1.0" encoding="utf-8"?>
<ds:datastoreItem xmlns:ds="http://schemas.openxmlformats.org/officeDocument/2006/customXml" ds:itemID="{AFC08865-C9FC-44A3-8507-F7064B84DB98}"/>
</file>

<file path=customXml/itemProps4.xml><?xml version="1.0" encoding="utf-8"?>
<ds:datastoreItem xmlns:ds="http://schemas.openxmlformats.org/officeDocument/2006/customXml" ds:itemID="{258157BC-FDC1-4BF8-9029-144A2222A02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Dawnbreaker, Inc.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Jenny Servo</dc:creator>
  <cp:keywords/>
  <dc:description/>
  <cp:lastModifiedBy>Chant, Eileen</cp:lastModifiedBy>
  <cp:revision/>
  <dcterms:created xsi:type="dcterms:W3CDTF">2005-05-22T03:07:52Z</dcterms:created>
  <dcterms:modified xsi:type="dcterms:W3CDTF">2026-07-12T20:14:11Z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0x0101003BE6F3BD37A8BE4A9CF9E5B20FCA83250071EBA79DB17911459006AEB9545E9A39</vt:lpwstr>
  </property>
  <property fmtid="{D5CDD505-2E9C-101B-9397-08002B2CF9AE}" pid="3" name="MediaServiceImageTags">
    <vt:lpwstr/>
  </property>
  <property fmtid="{D5CDD505-2E9C-101B-9397-08002B2CF9AE}" pid="4" name="lcf76f155ced4ddcb4097134ff3c332f">
    <vt:lpwstr/>
  </property>
  <property fmtid="{D5CDD505-2E9C-101B-9397-08002B2CF9AE}" pid="5" name="DOE_LifecycleState">
    <vt:lpwstr>1;#Draft|44aca65a-a2b8-4064-ac99-6d3b27b9c145</vt:lpwstr>
  </property>
  <property fmtid="{D5CDD505-2E9C-101B-9397-08002B2CF9AE}" pid="6" name="DOE_ProjectStatus">
    <vt:lpwstr/>
  </property>
  <property fmtid="{D5CDD505-2E9C-101B-9397-08002B2CF9AE}" pid="7" name="DOE_OwningOrg">
    <vt:lpwstr>4;#Office of Technology Commercialization (OTC)|b8acbd31-09a5-46c1-819e-a5c4f2ea244e</vt:lpwstr>
  </property>
  <property fmtid="{D5CDD505-2E9C-101B-9397-08002B2CF9AE}" pid="8" name="DOE_RecordsDispositionSchedule">
    <vt:lpwstr>3;#Grant and cooperative agreement program management Records EVENT (GRS 1_2_010)|28fc826c-5c27-4e4c-8e12-814554ac4391</vt:lpwstr>
  </property>
</Properties>
</file>